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0" windowWidth="6045" windowHeight="8340" activeTab="9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POA-08" sheetId="8" r:id="rId8"/>
    <sheet name="apropiación" sheetId="9" state="hidden" r:id="rId9"/>
    <sheet name="grafico" sheetId="10" r:id="rId10"/>
  </sheets>
  <definedNames/>
  <calcPr fullCalcOnLoad="1"/>
</workbook>
</file>

<file path=xl/sharedStrings.xml><?xml version="1.0" encoding="utf-8"?>
<sst xmlns="http://schemas.openxmlformats.org/spreadsheetml/2006/main" count="459" uniqueCount="219">
  <si>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</si>
  <si>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</si>
  <si>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</si>
  <si>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</si>
  <si>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</si>
  <si>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</si>
  <si>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</si>
  <si>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</si>
  <si>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</si>
  <si>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</si>
  <si>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</si>
  <si>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</si>
  <si>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</si>
  <si>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</si>
  <si>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</si>
  <si>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</si>
  <si>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</si>
  <si>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</si>
  <si>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</si>
  <si>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</si>
  <si>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</si>
  <si>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</si>
  <si>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</si>
  <si>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</si>
  <si>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</si>
  <si>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</si>
  <si>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</si>
  <si>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</si>
  <si>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</si>
  <si>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</si>
  <si>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</si>
  <si>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</si>
  <si>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</si>
  <si>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</si>
  <si>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</si>
  <si>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</si>
  <si>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</si>
  <si>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</si>
  <si>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</si>
  <si>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</si>
  <si>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</si>
  <si>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</si>
  <si>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</si>
  <si>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</si>
  <si>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</si>
  <si>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</si>
  <si>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</si>
  <si>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</si>
  <si>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</si>
  <si>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</si>
  <si>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</si>
  <si>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</si>
  <si>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</si>
  <si>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</si>
  <si>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</si>
  <si>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</si>
  <si>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</si>
  <si>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</si>
  <si>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</si>
  <si>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</si>
  <si>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</si>
  <si>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</si>
  <si>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</si>
  <si>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</si>
  <si>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</si>
  <si>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</si>
  <si>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</si>
  <si>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</si>
  <si>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</si>
  <si>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</si>
  <si>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</si>
  <si>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</si>
  <si>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</si>
  <si>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</si>
  <si>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</si>
  <si>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</si>
  <si>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</si>
  <si>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</si>
  <si>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</si>
  <si>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</si>
  <si>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</si>
  <si>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</si>
  <si>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</si>
  <si>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</si>
  <si>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</si>
  <si>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</si>
  <si>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</si>
  <si>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</si>
  <si>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</si>
  <si>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</si>
  <si>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</si>
  <si>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</si>
  <si>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</si>
  <si>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</si>
  <si>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</si>
  <si>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</si>
  <si>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</si>
  <si>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</si>
  <si>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</si>
  <si>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</si>
  <si>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</si>
  <si>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</si>
  <si>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</si>
  <si>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</si>
  <si>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</si>
  <si>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</si>
  <si>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</si>
  <si>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</si>
  <si>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</si>
  <si>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</si>
  <si>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</si>
  <si>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</si>
  <si>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</si>
  <si>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</si>
  <si>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</si>
  <si>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</si>
  <si>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</si>
  <si>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</si>
  <si>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</si>
  <si>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</si>
  <si>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</si>
  <si>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</si>
  <si>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</si>
  <si>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</si>
  <si>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</si>
  <si>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</si>
  <si>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</si>
  <si>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</si>
  <si>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</si>
  <si>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</si>
  <si>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</si>
  <si>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</si>
  <si>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</si>
  <si>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</si>
  <si>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</si>
  <si>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</si>
  <si>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</si>
  <si>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</si>
  <si>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</si>
  <si>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</si>
  <si>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</si>
  <si>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</si>
  <si>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</si>
  <si>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</si>
  <si>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</si>
  <si>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</si>
  <si>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</si>
  <si>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</si>
  <si>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TOTAL-APROP</t>
  </si>
  <si>
    <t>APROPIACIÓN INICIAL</t>
  </si>
  <si>
    <t>Servicios Personales</t>
  </si>
  <si>
    <t>Gastos Generales</t>
  </si>
  <si>
    <t>Contratos</t>
  </si>
  <si>
    <t>RECURSOS REQUERIDOS:</t>
  </si>
  <si>
    <t xml:space="preserve">INVERSIÓN OBRAS, CONSULTORIAS Y GASTOS GRALES: </t>
  </si>
  <si>
    <t xml:space="preserve">INVERSION GASTOS OPERATIVOS (SERV. PERS):    </t>
  </si>
  <si>
    <t>CÓDIGO</t>
  </si>
  <si>
    <t>DURACIÓN (MESES)</t>
  </si>
  <si>
    <t>GLOBAL</t>
  </si>
  <si>
    <t>Materiales</t>
  </si>
  <si>
    <t>Equipos</t>
  </si>
  <si>
    <t>Todo el Dpto</t>
  </si>
  <si>
    <t>A.C.H.E.E.</t>
  </si>
  <si>
    <t>TOTAL B</t>
  </si>
  <si>
    <t>Papelería – Tinta, etc.</t>
  </si>
  <si>
    <t>Oficina</t>
  </si>
  <si>
    <t>Drogas</t>
  </si>
  <si>
    <t>Curaciones- Sueros antiofídicos</t>
  </si>
  <si>
    <t>Celadurías</t>
  </si>
  <si>
    <t>Caja Menor</t>
  </si>
  <si>
    <t>PRESUPUESTO</t>
  </si>
  <si>
    <t>CONTROL DEL APROVECHAMIENTO Y TRAFICO ILEGAL DE ESPECIES.</t>
  </si>
  <si>
    <t xml:space="preserve">Todo el Dpto </t>
  </si>
  <si>
    <t>Todo el departamento</t>
  </si>
  <si>
    <t>Numero de metros cúbicos de madera decomisada y Numero de especimenes decomisados de la fauna silvestre.</t>
  </si>
  <si>
    <t>Numero de especies de fauna y flora amenazadas, con Planes de Conservación en ejecución.</t>
  </si>
  <si>
    <t>Patrullajes de Control y Vigilancia</t>
  </si>
  <si>
    <t>Formulación e Implementación de programas de conservación de fauna y flora</t>
  </si>
  <si>
    <t xml:space="preserve">Operación Retenes ambientales </t>
  </si>
  <si>
    <t xml:space="preserve">Todo el Dpto      </t>
  </si>
  <si>
    <t xml:space="preserve">Mejoramiento a la estación de paso, fauna decomisada </t>
  </si>
  <si>
    <t>CODIGO: 5200902-1</t>
  </si>
  <si>
    <t>5200902-1</t>
  </si>
  <si>
    <t xml:space="preserve"> Numero de especimenes decomisados de la fauna silvestre.</t>
  </si>
  <si>
    <t>700 Fauna decomisada y 70M3 decomisdado</t>
  </si>
  <si>
    <t>Riohacha, Urumita</t>
  </si>
  <si>
    <t>FEBRERO</t>
  </si>
  <si>
    <t>ACTIVIDADES</t>
  </si>
  <si>
    <t>ACTIV 1</t>
  </si>
  <si>
    <t>ACTIV 2</t>
  </si>
  <si>
    <t>ACTIV 3</t>
  </si>
  <si>
    <t>ACTIV 4</t>
  </si>
  <si>
    <t>ACTIV 5</t>
  </si>
  <si>
    <t>ECOLOGO</t>
  </si>
  <si>
    <t>VETERINARIO</t>
  </si>
  <si>
    <t>Convenio Policia Nacional</t>
  </si>
  <si>
    <t>Convenio DAS</t>
  </si>
  <si>
    <t>Convenio Universidad</t>
  </si>
  <si>
    <t>Adecuanción punto de fauna Urumita</t>
  </si>
  <si>
    <t>Centro integral de la Biodiversidad</t>
  </si>
  <si>
    <t>1.001.1</t>
  </si>
  <si>
    <t>1.001.2</t>
  </si>
  <si>
    <t>4.000.1</t>
  </si>
  <si>
    <t>4.000.2</t>
  </si>
  <si>
    <t>5.000.1</t>
  </si>
  <si>
    <t>5.000.2</t>
  </si>
  <si>
    <t>5.000.3</t>
  </si>
  <si>
    <t>PLAN OPERATIVO ANUAL -2009</t>
  </si>
  <si>
    <t>PLAN OPERATIVO ANUAL 2009</t>
  </si>
  <si>
    <t>APROPIACIONES 2009</t>
  </si>
  <si>
    <t>A.- CONVENIOS O CONTRATOS</t>
  </si>
  <si>
    <t>Almacenamiento, transporte de productos decomisados de fauna, flora y madera</t>
  </si>
  <si>
    <t xml:space="preserve">COORDINADORA AREA DE CUENCAS </t>
  </si>
  <si>
    <t>Patrullajes de Control y Vigilancia y Operaciones de retenes ambientales</t>
  </si>
  <si>
    <t>Convenios O CONTRATOS</t>
  </si>
  <si>
    <t>Contratación de vehículos</t>
  </si>
  <si>
    <t>Formulación e Implementación de programas de conservación de fauna y flora (Condor, danta, oso,caimanes,flamencos,tortugas,  paujil)</t>
  </si>
  <si>
    <t>POA-07: PROGRAMACION DE METAS FINANCIERAS -R.A ($ )</t>
  </si>
  <si>
    <t>POA-08: PROGRAMACION DE METAS FINANCIERAS -R.A ($ ) POR ACTIVIDADES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</si>
</sst>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  <numFmt numFmtId="185" formatCode="[$-240A]dddd\,\ dd&quot; de &quot;mmmm&quot; de &quot;yyyy"/>
    <numFmt numFmtId="186" formatCode="dd/mm/yyyy;@"/>
    <numFmt numFmtId="187" formatCode="&quot;$&quot;#,##0"/>
    <numFmt numFmtId="188" formatCode="_ * #,##0.0_ ;_ * \-#,##0.0_ ;_ * &quot;-&quot;??_ ;_ @_ "/>
    <numFmt numFmtId="189" formatCode="_ * #,##0_ ;_ * \-#,##0_ ;_ * &quot;-&quot;??_ ;_ @_ "/>
    <numFmt numFmtId="190" formatCode="_ &quot;$&quot;\ * #,##0.0_ ;_ &quot;$&quot;\ * \-#,##0.0_ ;_ &quot;$&quot;\ * &quot;-&quot;??_ ;_ @_ "/>
    <numFmt numFmtId="191" formatCode="_ &quot;$&quot;\ * #,##0_ ;_ &quot;$&quot;\ * \-#,##0_ ;_ &quot;$&quot;\ * &quot;-&quot;??_ ;_ @_ "/>
  </numFmts>
  <fonts count="5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0" fontId="4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justify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justify"/>
    </xf>
    <xf numFmtId="0" fontId="13" fillId="0" borderId="0" xfId="0" applyFont="1" applyAlignment="1">
      <alignment horizontal="center" vertical="justify"/>
    </xf>
    <xf numFmtId="0" fontId="13" fillId="0" borderId="0" xfId="0" applyFont="1" applyAlignment="1">
      <alignment horizontal="left" vertical="top"/>
    </xf>
    <xf numFmtId="184" fontId="13" fillId="0" borderId="0" xfId="0" applyNumberFormat="1" applyFont="1" applyAlignment="1">
      <alignment horizontal="right" vertical="justify"/>
    </xf>
    <xf numFmtId="6" fontId="13" fillId="0" borderId="0" xfId="0" applyNumberFormat="1" applyFont="1" applyAlignment="1">
      <alignment vertical="justify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left" vertical="justify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6" fontId="23" fillId="0" borderId="10" xfId="0" applyNumberFormat="1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Continuous"/>
    </xf>
    <xf numFmtId="3" fontId="27" fillId="0" borderId="0" xfId="0" applyNumberFormat="1" applyFont="1" applyAlignment="1" quotePrefix="1">
      <alignment horizontal="left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center"/>
    </xf>
    <xf numFmtId="3" fontId="26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 wrapText="1"/>
    </xf>
    <xf numFmtId="3" fontId="27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24" borderId="10" xfId="0" applyNumberFormat="1" applyFont="1" applyFill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7" fillId="24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wrapText="1"/>
    </xf>
    <xf numFmtId="0" fontId="24" fillId="7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top" wrapText="1"/>
    </xf>
    <xf numFmtId="0" fontId="6" fillId="7" borderId="13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center" vertical="top" wrapText="1"/>
    </xf>
    <xf numFmtId="0" fontId="27" fillId="0" borderId="15" xfId="0" applyFont="1" applyBorder="1" applyAlignment="1">
      <alignment/>
    </xf>
    <xf numFmtId="0" fontId="26" fillId="0" borderId="15" xfId="0" applyFont="1" applyBorder="1" applyAlignment="1">
      <alignment/>
    </xf>
    <xf numFmtId="3" fontId="26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7" borderId="13" xfId="0" applyNumberFormat="1" applyFont="1" applyFill="1" applyBorder="1" applyAlignment="1">
      <alignment horizontal="center"/>
    </xf>
    <xf numFmtId="3" fontId="26" fillId="7" borderId="16" xfId="0" applyNumberFormat="1" applyFont="1" applyFill="1" applyBorder="1" applyAlignment="1">
      <alignment horizontal="center"/>
    </xf>
    <xf numFmtId="3" fontId="26" fillId="7" borderId="1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3" fontId="26" fillId="24" borderId="10" xfId="0" applyNumberFormat="1" applyFont="1" applyFill="1" applyBorder="1" applyAlignment="1">
      <alignment/>
    </xf>
    <xf numFmtId="184" fontId="20" fillId="0" borderId="0" xfId="0" applyNumberFormat="1" applyFont="1" applyAlignment="1">
      <alignment horizontal="right" vertical="justify"/>
    </xf>
    <xf numFmtId="6" fontId="20" fillId="0" borderId="0" xfId="0" applyNumberFormat="1" applyFont="1" applyAlignment="1">
      <alignment vertical="justify"/>
    </xf>
    <xf numFmtId="0" fontId="7" fillId="0" borderId="0" xfId="0" applyFont="1" applyAlignment="1">
      <alignment horizontal="justify" vertical="center"/>
    </xf>
    <xf numFmtId="44" fontId="4" fillId="0" borderId="0" xfId="48" applyFont="1" applyAlignment="1">
      <alignment horizontal="center"/>
    </xf>
    <xf numFmtId="44" fontId="10" fillId="0" borderId="0" xfId="48" applyFont="1" applyAlignment="1">
      <alignment horizontal="left" vertical="justify"/>
    </xf>
    <xf numFmtId="44" fontId="7" fillId="0" borderId="0" xfId="48" applyFont="1" applyAlignment="1">
      <alignment/>
    </xf>
    <xf numFmtId="44" fontId="6" fillId="0" borderId="0" xfId="48" applyFont="1" applyAlignment="1">
      <alignment/>
    </xf>
    <xf numFmtId="44" fontId="5" fillId="0" borderId="0" xfId="48" applyFont="1" applyAlignment="1">
      <alignment/>
    </xf>
    <xf numFmtId="0" fontId="5" fillId="0" borderId="0" xfId="0" applyFont="1" applyAlignment="1">
      <alignment horizontal="left"/>
    </xf>
    <xf numFmtId="184" fontId="25" fillId="0" borderId="0" xfId="0" applyNumberFormat="1" applyFont="1" applyAlignment="1">
      <alignment horizontal="right" vertical="justify"/>
    </xf>
    <xf numFmtId="6" fontId="28" fillId="0" borderId="0" xfId="0" applyNumberFormat="1" applyFont="1" applyAlignment="1">
      <alignment vertical="justify"/>
    </xf>
    <xf numFmtId="6" fontId="6" fillId="0" borderId="0" xfId="0" applyNumberFormat="1" applyFont="1" applyAlignment="1">
      <alignment vertical="justify"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187" fontId="1" fillId="0" borderId="10" xfId="0" applyNumberFormat="1" applyFont="1" applyBorder="1" applyAlignment="1">
      <alignment vertical="top" wrapText="1"/>
    </xf>
    <xf numFmtId="187" fontId="1" fillId="0" borderId="0" xfId="0" applyNumberFormat="1" applyFont="1" applyAlignment="1">
      <alignment vertical="top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left" vertical="top" wrapText="1"/>
    </xf>
    <xf numFmtId="3" fontId="7" fillId="0" borderId="21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 vertical="top" wrapText="1"/>
    </xf>
    <xf numFmtId="187" fontId="6" fillId="0" borderId="12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187" fontId="7" fillId="0" borderId="10" xfId="48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191" fontId="6" fillId="0" borderId="10" xfId="48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center" wrapText="1"/>
    </xf>
    <xf numFmtId="189" fontId="7" fillId="0" borderId="10" xfId="46" applyNumberFormat="1" applyFont="1" applyBorder="1" applyAlignment="1">
      <alignment horizontal="right" vertical="center" wrapText="1"/>
    </xf>
    <xf numFmtId="0" fontId="6" fillId="7" borderId="24" xfId="0" applyFont="1" applyFill="1" applyBorder="1" applyAlignment="1">
      <alignment horizontal="center" vertical="center" wrapText="1"/>
    </xf>
    <xf numFmtId="3" fontId="6" fillId="7" borderId="17" xfId="0" applyNumberFormat="1" applyFont="1" applyFill="1" applyBorder="1" applyAlignment="1">
      <alignment horizontal="center" vertical="center" wrapText="1"/>
    </xf>
    <xf numFmtId="44" fontId="6" fillId="7" borderId="17" xfId="48" applyFont="1" applyFill="1" applyBorder="1" applyAlignment="1">
      <alignment horizontal="center" vertical="center" wrapText="1"/>
    </xf>
    <xf numFmtId="3" fontId="6" fillId="7" borderId="2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87" fontId="7" fillId="0" borderId="11" xfId="48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187" fontId="7" fillId="0" borderId="12" xfId="48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187" fontId="6" fillId="0" borderId="16" xfId="48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9" fontId="27" fillId="0" borderId="0" xfId="46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189" fontId="7" fillId="0" borderId="15" xfId="46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189" fontId="7" fillId="0" borderId="10" xfId="46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top" wrapText="1"/>
    </xf>
    <xf numFmtId="189" fontId="27" fillId="0" borderId="0" xfId="0" applyNumberFormat="1" applyFont="1" applyAlignment="1">
      <alignment/>
    </xf>
    <xf numFmtId="44" fontId="13" fillId="0" borderId="0" xfId="48" applyFont="1" applyAlignment="1">
      <alignment horizontal="left" vertical="justify"/>
    </xf>
    <xf numFmtId="3" fontId="26" fillId="0" borderId="11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3" fontId="30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/>
    </xf>
    <xf numFmtId="3" fontId="27" fillId="0" borderId="11" xfId="0" applyNumberFormat="1" applyFont="1" applyBorder="1" applyAlignment="1">
      <alignment horizontal="right"/>
    </xf>
    <xf numFmtId="0" fontId="26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43" fontId="27" fillId="0" borderId="0" xfId="46" applyFont="1" applyAlignment="1">
      <alignment/>
    </xf>
    <xf numFmtId="0" fontId="30" fillId="0" borderId="0" xfId="0" applyFont="1" applyBorder="1" applyAlignment="1">
      <alignment horizontal="justify" vertical="center" wrapText="1"/>
    </xf>
    <xf numFmtId="43" fontId="6" fillId="0" borderId="0" xfId="46" applyFont="1" applyAlignment="1">
      <alignment/>
    </xf>
    <xf numFmtId="0" fontId="22" fillId="7" borderId="23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22" fillId="7" borderId="2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7" borderId="30" xfId="0" applyFont="1" applyFill="1" applyBorder="1" applyAlignment="1">
      <alignment horizontal="center" vertical="center" wrapText="1"/>
    </xf>
    <xf numFmtId="43" fontId="7" fillId="0" borderId="0" xfId="46" applyFont="1" applyAlignment="1">
      <alignment/>
    </xf>
    <xf numFmtId="189" fontId="7" fillId="0" borderId="0" xfId="46" applyNumberFormat="1" applyFont="1" applyAlignment="1">
      <alignment/>
    </xf>
    <xf numFmtId="0" fontId="6" fillId="7" borderId="17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44" fontId="22" fillId="7" borderId="27" xfId="48" applyFont="1" applyFill="1" applyBorder="1" applyAlignment="1">
      <alignment horizontal="center" vertical="center" wrapText="1"/>
    </xf>
    <xf numFmtId="44" fontId="22" fillId="7" borderId="12" xfId="48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84" fontId="13" fillId="7" borderId="27" xfId="0" applyNumberFormat="1" applyFont="1" applyFill="1" applyBorder="1" applyAlignment="1">
      <alignment horizontal="center" vertical="justify"/>
    </xf>
    <xf numFmtId="0" fontId="6" fillId="0" borderId="2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top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justify"/>
    </xf>
    <xf numFmtId="0" fontId="1" fillId="7" borderId="25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7" borderId="41" xfId="0" applyFont="1" applyFill="1" applyBorder="1" applyAlignment="1">
      <alignment horizontal="center" vertical="top" wrapText="1"/>
    </xf>
    <xf numFmtId="0" fontId="6" fillId="7" borderId="42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3" fontId="29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7" borderId="13" xfId="0" applyNumberFormat="1" applyFont="1" applyFill="1" applyBorder="1" applyAlignment="1">
      <alignment horizontal="center"/>
    </xf>
    <xf numFmtId="3" fontId="26" fillId="7" borderId="16" xfId="0" applyNumberFormat="1" applyFont="1" applyFill="1" applyBorder="1" applyAlignment="1">
      <alignment horizontal="center"/>
    </xf>
    <xf numFmtId="3" fontId="26" fillId="7" borderId="14" xfId="0" applyNumberFormat="1" applyFont="1" applyFill="1" applyBorder="1" applyAlignment="1">
      <alignment horizontal="center"/>
    </xf>
    <xf numFmtId="3" fontId="27" fillId="7" borderId="24" xfId="0" applyNumberFormat="1" applyFont="1" applyFill="1" applyBorder="1" applyAlignment="1">
      <alignment horizontal="center"/>
    </xf>
    <xf numFmtId="3" fontId="27" fillId="7" borderId="45" xfId="0" applyNumberFormat="1" applyFont="1" applyFill="1" applyBorder="1" applyAlignment="1">
      <alignment horizontal="center"/>
    </xf>
    <xf numFmtId="3" fontId="26" fillId="7" borderId="17" xfId="0" applyNumberFormat="1" applyFont="1" applyFill="1" applyBorder="1" applyAlignment="1">
      <alignment horizontal="center"/>
    </xf>
    <xf numFmtId="3" fontId="26" fillId="7" borderId="29" xfId="0" applyNumberFormat="1" applyFont="1" applyFill="1" applyBorder="1" applyAlignment="1">
      <alignment horizontal="center"/>
    </xf>
    <xf numFmtId="3" fontId="26" fillId="7" borderId="46" xfId="0" applyNumberFormat="1" applyFont="1" applyFill="1" applyBorder="1" applyAlignment="1">
      <alignment horizontal="center" wrapText="1"/>
    </xf>
    <xf numFmtId="3" fontId="26" fillId="7" borderId="47" xfId="0" applyNumberFormat="1" applyFont="1" applyFill="1" applyBorder="1" applyAlignment="1">
      <alignment horizontal="center" wrapText="1"/>
    </xf>
    <xf numFmtId="3" fontId="26" fillId="7" borderId="48" xfId="0" applyNumberFormat="1" applyFont="1" applyFill="1" applyBorder="1" applyAlignment="1">
      <alignment horizontal="center"/>
    </xf>
    <xf numFmtId="3" fontId="26" fillId="7" borderId="49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justify" wrapText="1"/>
    </xf>
    <xf numFmtId="0" fontId="55" fillId="0" borderId="0" xfId="0" applyFont="1" applyAlignment="1">
      <alignment vertical="justify"/>
    </xf>
    <xf numFmtId="0" fontId="1" fillId="0" borderId="0" xfId="0" applyFont="1" applyAlignment="1">
      <alignment horizontal="center" vertical="justify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left" vertical="justify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184" fontId="55" fillId="0" borderId="0" xfId="0" applyNumberFormat="1" applyFont="1" applyAlignment="1">
      <alignment vertical="justify"/>
    </xf>
    <xf numFmtId="0" fontId="0" fillId="0" borderId="0" xfId="0" applyFont="1" applyAlignment="1">
      <alignment horizontal="left"/>
    </xf>
    <xf numFmtId="184" fontId="56" fillId="0" borderId="0" xfId="0" applyNumberFormat="1" applyFont="1" applyAlignment="1">
      <alignment vertical="justify"/>
    </xf>
    <xf numFmtId="6" fontId="55" fillId="0" borderId="0" xfId="0" applyNumberFormat="1" applyFont="1" applyAlignment="1">
      <alignment vertical="justify"/>
    </xf>
    <xf numFmtId="0" fontId="0" fillId="0" borderId="0" xfId="0" applyFont="1" applyAlignment="1">
      <alignment/>
    </xf>
    <xf numFmtId="3" fontId="31" fillId="0" borderId="0" xfId="0" applyNumberFormat="1" applyFont="1" applyAlignment="1">
      <alignment/>
    </xf>
    <xf numFmtId="184" fontId="55" fillId="0" borderId="0" xfId="0" applyNumberFormat="1" applyFont="1" applyAlignment="1">
      <alignment horizontal="center" vertical="justify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7" borderId="28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justify" vertical="top" wrapText="1"/>
    </xf>
    <xf numFmtId="0" fontId="0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54" xfId="0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43" fontId="0" fillId="0" borderId="50" xfId="46" applyFont="1" applyBorder="1" applyAlignment="1">
      <alignment horizontal="center" vertical="center" wrapText="1"/>
    </xf>
    <xf numFmtId="43" fontId="0" fillId="0" borderId="48" xfId="46" applyFont="1" applyBorder="1" applyAlignment="1">
      <alignment horizontal="center" vertical="center" wrapText="1"/>
    </xf>
    <xf numFmtId="43" fontId="0" fillId="0" borderId="49" xfId="46" applyFont="1" applyBorder="1" applyAlignment="1">
      <alignment horizontal="center" vertical="center" wrapText="1"/>
    </xf>
    <xf numFmtId="43" fontId="0" fillId="0" borderId="52" xfId="46" applyFont="1" applyBorder="1" applyAlignment="1">
      <alignment horizontal="center" vertical="center" wrapText="1"/>
    </xf>
    <xf numFmtId="43" fontId="7" fillId="0" borderId="10" xfId="46" applyFont="1" applyBorder="1" applyAlignment="1">
      <alignment vertical="top" wrapText="1"/>
    </xf>
    <xf numFmtId="43" fontId="7" fillId="0" borderId="10" xfId="46" applyFont="1" applyBorder="1" applyAlignment="1">
      <alignment horizontal="right" vertical="center" wrapText="1"/>
    </xf>
    <xf numFmtId="43" fontId="1" fillId="0" borderId="11" xfId="46" applyFont="1" applyBorder="1" applyAlignment="1">
      <alignment vertical="top" wrapText="1"/>
    </xf>
    <xf numFmtId="43" fontId="7" fillId="0" borderId="10" xfId="46" applyFont="1" applyBorder="1" applyAlignment="1">
      <alignment horizontal="center" vertical="top" wrapText="1"/>
    </xf>
    <xf numFmtId="43" fontId="7" fillId="0" borderId="10" xfId="46" applyFont="1" applyBorder="1" applyAlignment="1">
      <alignment vertical="center" wrapText="1"/>
    </xf>
    <xf numFmtId="43" fontId="27" fillId="0" borderId="10" xfId="46" applyFont="1" applyFill="1" applyBorder="1" applyAlignment="1">
      <alignment horizontal="right"/>
    </xf>
    <xf numFmtId="43" fontId="26" fillId="0" borderId="10" xfId="46" applyFont="1" applyFill="1" applyBorder="1" applyAlignment="1">
      <alignment horizontal="right"/>
    </xf>
    <xf numFmtId="43" fontId="26" fillId="24" borderId="10" xfId="46" applyFont="1" applyFill="1" applyBorder="1" applyAlignment="1">
      <alignment horizontal="right"/>
    </xf>
    <xf numFmtId="43" fontId="26" fillId="0" borderId="11" xfId="46" applyFont="1" applyBorder="1" applyAlignment="1">
      <alignment horizontal="right"/>
    </xf>
    <xf numFmtId="43" fontId="26" fillId="7" borderId="13" xfId="46" applyFont="1" applyFill="1" applyBorder="1" applyAlignment="1">
      <alignment horizontal="center"/>
    </xf>
    <xf numFmtId="43" fontId="26" fillId="0" borderId="10" xfId="46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RECURSOS S.P.S. 2009
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2"/>
          <c:y val="0.319"/>
          <c:w val="0.622"/>
          <c:h val="0.46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9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grafico!$B$3:$B$39</c:f>
              <c:strCache/>
            </c:strRef>
          </c:cat>
          <c:val>
            <c:numRef>
              <c:f>grafico!$C$3:$C$39</c:f>
              <c:numCache/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28575</xdr:rowOff>
    </xdr:from>
    <xdr:to>
      <xdr:col>5</xdr:col>
      <xdr:colOff>657225</xdr:colOff>
      <xdr:row>59</xdr:row>
      <xdr:rowOff>19050</xdr:rowOff>
    </xdr:to>
    <xdr:graphicFrame>
      <xdr:nvGraphicFramePr>
        <xdr:cNvPr id="1" name="Chart 4"/>
        <xdr:cNvGraphicFramePr/>
      </xdr:nvGraphicFramePr>
      <xdr:xfrm>
        <a:off x="38100" y="1162050"/>
        <a:ext cx="5124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B17" sqref="B17"/>
    </sheetView>
  </sheetViews>
  <sheetFormatPr defaultColWidth="11.421875" defaultRowHeight="12.75"/>
  <cols>
    <col min="1" max="1" width="6.00390625" style="3" customWidth="1"/>
    <col min="2" max="2" width="30.7109375" style="3" customWidth="1"/>
    <col min="3" max="3" width="20.8515625" style="3" customWidth="1"/>
    <col min="4" max="4" width="23.28125" style="3" customWidth="1"/>
    <col min="5" max="5" width="7.57421875" style="3" customWidth="1"/>
    <col min="6" max="6" width="8.7109375" style="3" customWidth="1"/>
    <col min="7" max="7" width="11.140625" style="3" customWidth="1"/>
    <col min="8" max="8" width="22.421875" style="3" customWidth="1"/>
    <col min="9" max="9" width="11.7109375" style="3" customWidth="1"/>
    <col min="10" max="10" width="16.57421875" style="3" customWidth="1"/>
    <col min="11" max="16384" width="11.421875" style="3" customWidth="1"/>
  </cols>
  <sheetData>
    <row r="1" spans="1:10" s="22" customFormat="1" ht="18">
      <c r="A1" s="267" t="s">
        <v>207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5.2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</row>
    <row r="3" spans="1:10" s="11" customFormat="1" ht="32.25" customHeight="1">
      <c r="A3" s="269" t="s">
        <v>7</v>
      </c>
      <c r="B3" s="269"/>
      <c r="C3" s="270" t="s">
        <v>171</v>
      </c>
      <c r="D3" s="270"/>
      <c r="E3" s="270"/>
      <c r="F3" s="270"/>
      <c r="G3" s="270"/>
      <c r="H3" s="270"/>
      <c r="I3" s="271" t="s">
        <v>156</v>
      </c>
      <c r="J3" s="272" t="s">
        <v>182</v>
      </c>
    </row>
    <row r="4" spans="1:10" s="11" customFormat="1" ht="15" customHeight="1">
      <c r="A4" s="273"/>
      <c r="B4" s="273"/>
      <c r="C4" s="274"/>
      <c r="D4" s="274"/>
      <c r="E4" s="274"/>
      <c r="F4" s="274"/>
      <c r="G4" s="274"/>
      <c r="H4" s="274"/>
      <c r="I4" s="274"/>
      <c r="J4" s="274"/>
    </row>
    <row r="5" spans="1:10" s="11" customFormat="1" ht="15">
      <c r="A5" s="275" t="s">
        <v>8</v>
      </c>
      <c r="B5" s="276"/>
      <c r="C5" s="277">
        <v>334000000</v>
      </c>
      <c r="D5" s="277"/>
      <c r="E5" s="277"/>
      <c r="F5" s="278"/>
      <c r="G5" s="277"/>
      <c r="H5" s="277"/>
      <c r="I5" s="277"/>
      <c r="J5" s="279"/>
    </row>
    <row r="6" spans="1:10" s="11" customFormat="1" ht="15">
      <c r="A6" s="275" t="s">
        <v>10</v>
      </c>
      <c r="B6" s="276"/>
      <c r="C6" s="280">
        <v>0</v>
      </c>
      <c r="D6" s="280"/>
      <c r="E6" s="271"/>
      <c r="F6" s="281"/>
      <c r="G6" s="271"/>
      <c r="H6" s="271"/>
      <c r="I6" s="271"/>
      <c r="J6" s="279"/>
    </row>
    <row r="7" spans="1:10" s="11" customFormat="1" ht="15">
      <c r="A7" s="275" t="s">
        <v>9</v>
      </c>
      <c r="B7" s="276"/>
      <c r="C7" s="277">
        <v>334000000</v>
      </c>
      <c r="D7" s="280"/>
      <c r="E7" s="271"/>
      <c r="F7" s="271"/>
      <c r="G7" s="271"/>
      <c r="H7" s="271"/>
      <c r="I7" s="271"/>
      <c r="J7" s="271"/>
    </row>
    <row r="8" spans="1:10" s="11" customFormat="1" ht="15">
      <c r="A8" s="276"/>
      <c r="B8" s="276"/>
      <c r="C8" s="277"/>
      <c r="D8" s="282"/>
      <c r="E8" s="271"/>
      <c r="F8" s="283"/>
      <c r="G8" s="283"/>
      <c r="H8" s="271"/>
      <c r="I8" s="271"/>
      <c r="J8" s="271"/>
    </row>
    <row r="9" spans="1:10" ht="15">
      <c r="A9" s="284"/>
      <c r="B9" s="285"/>
      <c r="C9" s="286"/>
      <c r="D9" s="286"/>
      <c r="E9" s="285"/>
      <c r="F9" s="285"/>
      <c r="G9" s="285"/>
      <c r="H9" s="285"/>
      <c r="I9" s="285"/>
      <c r="J9" s="285"/>
    </row>
    <row r="10" spans="1:10" s="9" customFormat="1" ht="12.75" thickBot="1">
      <c r="A10" s="17" t="s">
        <v>12</v>
      </c>
      <c r="B10" s="287"/>
      <c r="C10" s="287"/>
      <c r="D10" s="287"/>
      <c r="E10" s="287"/>
      <c r="F10" s="287"/>
      <c r="G10" s="287"/>
      <c r="H10" s="287"/>
      <c r="I10" s="287"/>
      <c r="J10" s="288" t="s">
        <v>13</v>
      </c>
    </row>
    <row r="11" spans="1:10" s="15" customFormat="1" ht="12">
      <c r="A11" s="289" t="s">
        <v>50</v>
      </c>
      <c r="B11" s="233" t="s">
        <v>1</v>
      </c>
      <c r="C11" s="233" t="s">
        <v>11</v>
      </c>
      <c r="D11" s="207"/>
      <c r="E11" s="290" t="s">
        <v>0</v>
      </c>
      <c r="F11" s="290"/>
      <c r="G11" s="290"/>
      <c r="H11" s="233" t="s">
        <v>51</v>
      </c>
      <c r="I11" s="233" t="s">
        <v>52</v>
      </c>
      <c r="J11" s="245" t="s">
        <v>3</v>
      </c>
    </row>
    <row r="12" spans="1:10" s="15" customFormat="1" ht="22.5" customHeight="1" thickBot="1">
      <c r="A12" s="291"/>
      <c r="B12" s="234"/>
      <c r="C12" s="234"/>
      <c r="D12" s="208" t="s">
        <v>170</v>
      </c>
      <c r="E12" s="292" t="s">
        <v>2</v>
      </c>
      <c r="F12" s="292" t="s">
        <v>6</v>
      </c>
      <c r="G12" s="292" t="s">
        <v>157</v>
      </c>
      <c r="H12" s="234"/>
      <c r="I12" s="234"/>
      <c r="J12" s="246"/>
    </row>
    <row r="13" spans="1:11" s="102" customFormat="1" ht="64.5" thickBot="1">
      <c r="A13" s="293">
        <v>1</v>
      </c>
      <c r="B13" s="309" t="s">
        <v>177</v>
      </c>
      <c r="C13" s="295" t="s">
        <v>172</v>
      </c>
      <c r="D13" s="313">
        <f>100000000+26333334</f>
        <v>126333334</v>
      </c>
      <c r="E13" s="296">
        <v>1</v>
      </c>
      <c r="F13" s="297">
        <v>12</v>
      </c>
      <c r="G13" s="298">
        <v>12</v>
      </c>
      <c r="H13" s="299" t="s">
        <v>175</v>
      </c>
      <c r="I13" s="300">
        <v>3</v>
      </c>
      <c r="J13" s="301" t="s">
        <v>162</v>
      </c>
      <c r="K13" s="187"/>
    </row>
    <row r="14" spans="1:10" s="102" customFormat="1" ht="13.5" thickBot="1">
      <c r="A14" s="302">
        <v>2</v>
      </c>
      <c r="B14" s="303" t="s">
        <v>176</v>
      </c>
      <c r="C14" s="295" t="s">
        <v>161</v>
      </c>
      <c r="D14" s="314">
        <f>70000000+26333333+26333333</f>
        <v>122666666</v>
      </c>
      <c r="E14" s="296">
        <v>1</v>
      </c>
      <c r="F14" s="297">
        <v>12</v>
      </c>
      <c r="G14" s="298">
        <v>12</v>
      </c>
      <c r="H14" s="310" t="s">
        <v>174</v>
      </c>
      <c r="I14" s="310" t="s">
        <v>184</v>
      </c>
      <c r="J14" s="304" t="s">
        <v>162</v>
      </c>
    </row>
    <row r="15" spans="1:10" s="102" customFormat="1" ht="13.5" thickBot="1">
      <c r="A15" s="302">
        <v>3</v>
      </c>
      <c r="B15" s="294" t="s">
        <v>178</v>
      </c>
      <c r="C15" s="295" t="s">
        <v>173</v>
      </c>
      <c r="D15" s="315"/>
      <c r="E15" s="296">
        <v>1</v>
      </c>
      <c r="F15" s="297">
        <v>12</v>
      </c>
      <c r="G15" s="298">
        <v>12</v>
      </c>
      <c r="H15" s="311"/>
      <c r="I15" s="311"/>
      <c r="J15" s="305"/>
    </row>
    <row r="16" spans="1:10" s="102" customFormat="1" ht="48.75" customHeight="1" thickBot="1">
      <c r="A16" s="306">
        <v>4</v>
      </c>
      <c r="B16" s="309" t="s">
        <v>211</v>
      </c>
      <c r="C16" s="295" t="s">
        <v>179</v>
      </c>
      <c r="D16" s="316">
        <v>30000000</v>
      </c>
      <c r="E16" s="296">
        <v>1</v>
      </c>
      <c r="F16" s="297">
        <v>12</v>
      </c>
      <c r="G16" s="298">
        <v>12</v>
      </c>
      <c r="H16" s="312"/>
      <c r="I16" s="312"/>
      <c r="J16" s="305"/>
    </row>
    <row r="17" spans="1:10" s="113" customFormat="1" ht="39" thickBot="1">
      <c r="A17" s="307">
        <v>5</v>
      </c>
      <c r="B17" s="299" t="s">
        <v>180</v>
      </c>
      <c r="C17" s="308" t="s">
        <v>185</v>
      </c>
      <c r="D17" s="313">
        <v>55000000</v>
      </c>
      <c r="E17" s="296">
        <v>2</v>
      </c>
      <c r="F17" s="297">
        <v>12</v>
      </c>
      <c r="G17" s="298">
        <v>11</v>
      </c>
      <c r="H17" s="299" t="s">
        <v>183</v>
      </c>
      <c r="I17" s="300">
        <v>700</v>
      </c>
      <c r="J17" s="307" t="s">
        <v>162</v>
      </c>
    </row>
    <row r="18" s="9" customFormat="1" ht="11.25">
      <c r="D18" s="212">
        <f>SUM(D13:D17)</f>
        <v>334000000</v>
      </c>
    </row>
    <row r="19" s="9" customFormat="1" ht="11.25"/>
    <row r="20" s="9" customFormat="1" ht="11.25">
      <c r="D20" s="213"/>
    </row>
    <row r="21" spans="2:4" s="9" customFormat="1" ht="26.25" customHeight="1">
      <c r="B21" s="200"/>
      <c r="C21" s="199"/>
      <c r="D21" s="62"/>
    </row>
    <row r="22" s="9" customFormat="1" ht="11.25">
      <c r="C22" s="212"/>
    </row>
    <row r="23" s="9" customFormat="1" ht="11.25">
      <c r="D23" s="62"/>
    </row>
    <row r="24" s="9" customFormat="1" ht="11.25"/>
    <row r="25" s="9" customFormat="1" ht="11.25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</sheetData>
  <sheetProtection/>
  <mergeCells count="16">
    <mergeCell ref="A1:J1"/>
    <mergeCell ref="A3:B3"/>
    <mergeCell ref="C4:J4"/>
    <mergeCell ref="E11:G11"/>
    <mergeCell ref="A11:A12"/>
    <mergeCell ref="C3:H3"/>
    <mergeCell ref="H11:H12"/>
    <mergeCell ref="F8:G8"/>
    <mergeCell ref="H14:H16"/>
    <mergeCell ref="I11:I12"/>
    <mergeCell ref="J11:J12"/>
    <mergeCell ref="B11:B12"/>
    <mergeCell ref="C11:C12"/>
    <mergeCell ref="I14:I16"/>
    <mergeCell ref="J14:J16"/>
    <mergeCell ref="D14:D15"/>
  </mergeCells>
  <printOptions horizontalCentered="1" verticalCentered="1"/>
  <pageMargins left="0.3937007874015748" right="0.3937007874015748" top="1.4960629921259843" bottom="1.4960629921259843" header="0" footer="0.3937007874015748"/>
  <pageSetup horizontalDpi="600" verticalDpi="600" orientation="landscape" paperSize="5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2"/>
  <sheetViews>
    <sheetView tabSelected="1" zoomScalePageLayoutView="0" workbookViewId="0" topLeftCell="B1">
      <selection activeCell="H47" sqref="H47"/>
    </sheetView>
  </sheetViews>
  <sheetFormatPr defaultColWidth="11.421875" defaultRowHeight="12.75"/>
  <cols>
    <col min="2" max="2" width="20.7109375" style="0" customWidth="1"/>
    <col min="3" max="3" width="12.57421875" style="0" customWidth="1"/>
  </cols>
  <sheetData>
    <row r="2" spans="1:3" ht="12.75">
      <c r="A2" s="70"/>
      <c r="B2" s="72" t="s">
        <v>28</v>
      </c>
      <c r="C2" s="71" t="s">
        <v>54</v>
      </c>
    </row>
    <row r="3" spans="1:3" ht="12.75">
      <c r="A3" s="72">
        <v>1000</v>
      </c>
      <c r="B3" s="96" t="s">
        <v>150</v>
      </c>
      <c r="C3" s="73">
        <f>SUM(C4:C5)</f>
        <v>0</v>
      </c>
    </row>
    <row r="4" spans="1:3" ht="12.75" hidden="1">
      <c r="A4" s="70">
        <v>1001</v>
      </c>
      <c r="B4" s="97" t="s">
        <v>67</v>
      </c>
      <c r="C4" s="75">
        <f>'POA-02'!J22</f>
        <v>0</v>
      </c>
    </row>
    <row r="5" spans="1:3" ht="12.75" hidden="1">
      <c r="A5" s="70">
        <v>1002</v>
      </c>
      <c r="B5" s="97" t="s">
        <v>68</v>
      </c>
      <c r="C5" s="75">
        <f>'POA-02'!J29</f>
        <v>0</v>
      </c>
    </row>
    <row r="6" spans="1:3" ht="12.75">
      <c r="A6" s="72">
        <v>2000</v>
      </c>
      <c r="B6" s="97" t="s">
        <v>151</v>
      </c>
      <c r="C6" s="74">
        <f>+'POA-08'!C10</f>
        <v>79000000</v>
      </c>
    </row>
    <row r="7" spans="1:3" ht="12.75" hidden="1">
      <c r="A7" s="70">
        <v>2001</v>
      </c>
      <c r="B7" s="97" t="s">
        <v>70</v>
      </c>
      <c r="C7" s="76">
        <f>'POA-04'!G23</f>
        <v>0</v>
      </c>
    </row>
    <row r="8" spans="1:3" ht="12.75" hidden="1">
      <c r="A8" s="70">
        <v>2002</v>
      </c>
      <c r="B8" s="97" t="s">
        <v>71</v>
      </c>
      <c r="C8" s="76">
        <f>'POA-03'!H22</f>
        <v>16000000</v>
      </c>
    </row>
    <row r="9" spans="1:3" ht="12.75" hidden="1">
      <c r="A9" s="70" t="s">
        <v>72</v>
      </c>
      <c r="B9" s="97" t="s">
        <v>73</v>
      </c>
      <c r="C9" s="76"/>
    </row>
    <row r="10" spans="1:3" ht="12.75" hidden="1">
      <c r="A10" s="70" t="s">
        <v>74</v>
      </c>
      <c r="B10" s="97" t="s">
        <v>75</v>
      </c>
      <c r="C10" s="76"/>
    </row>
    <row r="11" spans="1:3" ht="12.75" hidden="1">
      <c r="A11" s="70" t="s">
        <v>76</v>
      </c>
      <c r="B11" s="97" t="s">
        <v>77</v>
      </c>
      <c r="C11" s="76"/>
    </row>
    <row r="12" spans="1:3" ht="21.75" hidden="1">
      <c r="A12" s="70">
        <v>2003</v>
      </c>
      <c r="B12" s="98" t="s">
        <v>78</v>
      </c>
      <c r="C12" s="75">
        <f>'POA-06'!D16</f>
        <v>0</v>
      </c>
    </row>
    <row r="13" spans="1:3" ht="12.75" hidden="1">
      <c r="A13" s="70">
        <v>2004</v>
      </c>
      <c r="B13" s="97" t="s">
        <v>79</v>
      </c>
      <c r="C13" s="75">
        <f>'POA-06'!D17</f>
        <v>1500000</v>
      </c>
    </row>
    <row r="14" spans="1:3" ht="12.75" hidden="1">
      <c r="A14" s="70" t="s">
        <v>80</v>
      </c>
      <c r="B14" s="97" t="s">
        <v>81</v>
      </c>
      <c r="C14" s="76"/>
    </row>
    <row r="15" spans="1:3" ht="12.75" hidden="1">
      <c r="A15" s="70" t="s">
        <v>82</v>
      </c>
      <c r="B15" s="97" t="s">
        <v>83</v>
      </c>
      <c r="C15" s="76"/>
    </row>
    <row r="16" spans="1:3" ht="12.75" hidden="1">
      <c r="A16" s="70" t="s">
        <v>84</v>
      </c>
      <c r="B16" s="97" t="s">
        <v>85</v>
      </c>
      <c r="C16" s="76"/>
    </row>
    <row r="17" spans="1:3" ht="12.75" hidden="1">
      <c r="A17" s="70">
        <v>2005</v>
      </c>
      <c r="B17" s="97" t="s">
        <v>86</v>
      </c>
      <c r="C17" s="75">
        <v>0</v>
      </c>
    </row>
    <row r="18" spans="1:3" ht="12.75" hidden="1">
      <c r="A18" s="70" t="s">
        <v>87</v>
      </c>
      <c r="B18" s="97" t="s">
        <v>88</v>
      </c>
      <c r="C18" s="76"/>
    </row>
    <row r="19" spans="1:3" ht="12.75" hidden="1">
      <c r="A19" s="70" t="s">
        <v>89</v>
      </c>
      <c r="B19" s="97" t="s">
        <v>90</v>
      </c>
      <c r="C19" s="76"/>
    </row>
    <row r="20" spans="1:3" ht="12.75" hidden="1">
      <c r="A20" s="70">
        <v>2006</v>
      </c>
      <c r="B20" s="97" t="s">
        <v>91</v>
      </c>
      <c r="C20" s="75">
        <f>'POA-06'!D19</f>
        <v>20000000</v>
      </c>
    </row>
    <row r="21" spans="1:3" ht="12.75" hidden="1">
      <c r="A21" s="70" t="s">
        <v>92</v>
      </c>
      <c r="B21" s="97" t="s">
        <v>93</v>
      </c>
      <c r="C21" s="76"/>
    </row>
    <row r="22" spans="1:3" ht="21.75" hidden="1">
      <c r="A22" s="70" t="s">
        <v>94</v>
      </c>
      <c r="B22" s="98" t="s">
        <v>147</v>
      </c>
      <c r="C22" s="76"/>
    </row>
    <row r="23" spans="1:3" ht="12.75" hidden="1">
      <c r="A23" s="70" t="s">
        <v>95</v>
      </c>
      <c r="B23" s="97" t="s">
        <v>96</v>
      </c>
      <c r="C23" s="76"/>
    </row>
    <row r="24" spans="1:3" ht="21.75" hidden="1">
      <c r="A24" s="70">
        <v>2007</v>
      </c>
      <c r="B24" s="98" t="s">
        <v>97</v>
      </c>
      <c r="C24" s="75">
        <f>'POA-06'!D20</f>
        <v>9500000</v>
      </c>
    </row>
    <row r="25" spans="1:3" ht="21.75" hidden="1">
      <c r="A25" s="70">
        <v>2008</v>
      </c>
      <c r="B25" s="98" t="s">
        <v>98</v>
      </c>
      <c r="C25" s="75">
        <f>'POA-06'!D18</f>
        <v>5000000</v>
      </c>
    </row>
    <row r="26" spans="1:3" ht="12.75" hidden="1">
      <c r="A26" s="70">
        <v>2009</v>
      </c>
      <c r="B26" s="97" t="s">
        <v>99</v>
      </c>
      <c r="C26" s="75">
        <v>0</v>
      </c>
    </row>
    <row r="27" spans="1:3" ht="21.75" hidden="1">
      <c r="A27" s="70">
        <v>2010</v>
      </c>
      <c r="B27" s="98" t="s">
        <v>100</v>
      </c>
      <c r="C27" s="75">
        <v>0</v>
      </c>
    </row>
    <row r="28" spans="1:3" ht="12.75" hidden="1">
      <c r="A28" s="70">
        <v>2011</v>
      </c>
      <c r="B28" s="97" t="s">
        <v>101</v>
      </c>
      <c r="C28" s="75">
        <f>'POA-06'!D24</f>
        <v>8000000</v>
      </c>
    </row>
    <row r="29" spans="1:3" ht="21.75" hidden="1">
      <c r="A29" s="70">
        <v>2012</v>
      </c>
      <c r="B29" s="98" t="s">
        <v>102</v>
      </c>
      <c r="C29" s="75">
        <f>'POA-06'!D25</f>
        <v>10000000</v>
      </c>
    </row>
    <row r="30" spans="1:3" ht="12.75" hidden="1">
      <c r="A30" s="70">
        <v>2013</v>
      </c>
      <c r="B30" s="97" t="s">
        <v>103</v>
      </c>
      <c r="C30" s="75">
        <f>'POA-06'!D23</f>
        <v>0</v>
      </c>
    </row>
    <row r="31" spans="1:3" ht="12.75" hidden="1">
      <c r="A31" s="70">
        <v>2014</v>
      </c>
      <c r="B31" s="97" t="s">
        <v>104</v>
      </c>
      <c r="C31" s="75">
        <v>0</v>
      </c>
    </row>
    <row r="32" spans="1:3" ht="12.75" hidden="1">
      <c r="A32" s="70">
        <v>2015</v>
      </c>
      <c r="B32" s="97" t="s">
        <v>105</v>
      </c>
      <c r="C32" s="75">
        <f>'POA-06'!D28</f>
        <v>0</v>
      </c>
    </row>
    <row r="33" spans="1:3" ht="12.75" hidden="1">
      <c r="A33" s="70" t="s">
        <v>106</v>
      </c>
      <c r="B33" s="97" t="s">
        <v>107</v>
      </c>
      <c r="C33" s="76"/>
    </row>
    <row r="34" spans="1:3" ht="12.75" hidden="1">
      <c r="A34" s="70" t="s">
        <v>108</v>
      </c>
      <c r="B34" s="97" t="s">
        <v>109</v>
      </c>
      <c r="C34" s="76"/>
    </row>
    <row r="35" spans="1:3" ht="12.75" hidden="1">
      <c r="A35" s="70">
        <v>2016</v>
      </c>
      <c r="B35" s="97" t="s">
        <v>110</v>
      </c>
      <c r="C35" s="76">
        <f>'POA-06'!D29</f>
        <v>0</v>
      </c>
    </row>
    <row r="36" spans="1:3" ht="12.75" hidden="1">
      <c r="A36" s="70">
        <v>2017</v>
      </c>
      <c r="B36" s="97" t="s">
        <v>111</v>
      </c>
      <c r="C36" s="76">
        <v>0</v>
      </c>
    </row>
    <row r="37" spans="1:3" ht="12.75" hidden="1">
      <c r="A37" s="72">
        <v>3000</v>
      </c>
      <c r="B37" s="97" t="s">
        <v>112</v>
      </c>
      <c r="C37" s="74">
        <v>0</v>
      </c>
    </row>
    <row r="38" spans="1:3" ht="12.75">
      <c r="A38" s="72">
        <v>4000</v>
      </c>
      <c r="B38" s="97" t="s">
        <v>152</v>
      </c>
      <c r="C38" s="73">
        <f>'POA-05'!C22</f>
        <v>0</v>
      </c>
    </row>
    <row r="39" spans="1:3" ht="12.75">
      <c r="A39" s="72">
        <v>5000</v>
      </c>
      <c r="B39" s="97" t="s">
        <v>214</v>
      </c>
      <c r="C39" s="73">
        <f>'POA-05'!C19</f>
        <v>255000000</v>
      </c>
    </row>
    <row r="40" spans="1:3" ht="12.75" hidden="1">
      <c r="A40" s="72">
        <v>6000</v>
      </c>
      <c r="B40" s="70" t="s">
        <v>115</v>
      </c>
      <c r="C40" s="73">
        <v>0</v>
      </c>
    </row>
    <row r="41" spans="1:3" ht="12.75" hidden="1">
      <c r="A41" s="72">
        <v>7000</v>
      </c>
      <c r="B41" s="70" t="s">
        <v>116</v>
      </c>
      <c r="C41" s="73">
        <v>0</v>
      </c>
    </row>
    <row r="42" spans="1:3" ht="12.75">
      <c r="A42" s="72"/>
      <c r="B42" s="72" t="s">
        <v>31</v>
      </c>
      <c r="C42" s="73">
        <f>+C3+C6+C37+C38+C39+C40+C41</f>
        <v>334000000</v>
      </c>
    </row>
  </sheetData>
  <sheetProtection/>
  <printOptions horizontalCentered="1" verticalCentered="1"/>
  <pageMargins left="0.35433070866141736" right="0.35433070866141736" top="1.5748031496062993" bottom="1.5748031496062993" header="0" footer="0.3937007874015748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B1">
      <selection activeCell="C8" sqref="C8"/>
    </sheetView>
  </sheetViews>
  <sheetFormatPr defaultColWidth="11.421875" defaultRowHeight="12.75"/>
  <cols>
    <col min="1" max="1" width="5.28125" style="34" customWidth="1"/>
    <col min="2" max="2" width="25.421875" style="34" customWidth="1"/>
    <col min="3" max="3" width="24.28125" style="34" customWidth="1"/>
    <col min="4" max="4" width="20.28125" style="34" customWidth="1"/>
    <col min="5" max="5" width="8.7109375" style="34" customWidth="1"/>
    <col min="6" max="6" width="8.00390625" style="34" customWidth="1"/>
    <col min="7" max="7" width="8.8515625" style="34" customWidth="1"/>
    <col min="8" max="8" width="11.421875" style="34" customWidth="1"/>
    <col min="9" max="9" width="12.7109375" style="34" customWidth="1"/>
    <col min="10" max="10" width="18.00390625" style="34" customWidth="1"/>
    <col min="11" max="16384" width="11.421875" style="34" customWidth="1"/>
  </cols>
  <sheetData>
    <row r="1" spans="1:10" s="31" customFormat="1" ht="18">
      <c r="A1" s="209" t="s">
        <v>207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5.25" customHeight="1">
      <c r="A2" s="32"/>
      <c r="B2" s="32"/>
      <c r="C2" s="32"/>
      <c r="D2" s="32"/>
      <c r="E2" s="32"/>
      <c r="F2" s="32"/>
      <c r="G2" s="32"/>
      <c r="H2" s="32"/>
      <c r="I2" s="32"/>
      <c r="J2" s="33"/>
    </row>
    <row r="3" spans="1:10" s="38" customFormat="1" ht="15" customHeight="1">
      <c r="A3" s="35" t="s">
        <v>7</v>
      </c>
      <c r="B3" s="35"/>
      <c r="C3" s="204" t="str">
        <f>'POA-01'!C3:J3</f>
        <v>CONTROL DEL APROVECHAMIENTO Y TRAFICO ILEGAL DE ESPECIES.</v>
      </c>
      <c r="D3" s="204"/>
      <c r="E3" s="204"/>
      <c r="F3" s="204"/>
      <c r="G3" s="204"/>
      <c r="H3" s="204"/>
      <c r="I3" s="36" t="str">
        <f>'POA-01'!I3</f>
        <v>CÓDIGO</v>
      </c>
      <c r="J3" s="37" t="str">
        <f>+'POA-01'!J3</f>
        <v>5200902-1</v>
      </c>
    </row>
    <row r="4" spans="1:10" s="38" customFormat="1" ht="11.25" customHeight="1">
      <c r="A4" s="35"/>
      <c r="B4" s="35"/>
      <c r="C4" s="36"/>
      <c r="D4" s="36"/>
      <c r="E4" s="36"/>
      <c r="F4" s="36"/>
      <c r="G4" s="36"/>
      <c r="H4" s="36"/>
      <c r="I4" s="36"/>
      <c r="J4" s="36"/>
    </row>
    <row r="5" spans="1:10" s="38" customFormat="1" ht="14.25">
      <c r="A5" s="39" t="s">
        <v>8</v>
      </c>
      <c r="B5" s="39"/>
      <c r="C5" s="100">
        <f>'POA-01'!C5</f>
        <v>334000000</v>
      </c>
      <c r="D5" s="40"/>
      <c r="E5" s="108" t="s">
        <v>155</v>
      </c>
      <c r="F5" s="40"/>
      <c r="G5" s="40"/>
      <c r="H5" s="40"/>
      <c r="I5" s="40"/>
      <c r="J5" s="109">
        <f>+'POA-01'!J5</f>
        <v>0</v>
      </c>
    </row>
    <row r="6" spans="1:10" s="38" customFormat="1" ht="14.25">
      <c r="A6" s="39" t="s">
        <v>10</v>
      </c>
      <c r="B6" s="39"/>
      <c r="C6" s="101">
        <f>'POA-01'!C6</f>
        <v>0</v>
      </c>
      <c r="D6" s="40"/>
      <c r="E6" s="7" t="s">
        <v>154</v>
      </c>
      <c r="F6" s="40"/>
      <c r="G6" s="40"/>
      <c r="H6" s="40"/>
      <c r="I6" s="40"/>
      <c r="J6" s="109">
        <f>+'POA-01'!J6</f>
        <v>0</v>
      </c>
    </row>
    <row r="7" spans="1:10" s="38" customFormat="1" ht="14.25">
      <c r="A7" s="39" t="s">
        <v>9</v>
      </c>
      <c r="B7" s="39"/>
      <c r="C7" s="101">
        <f>'POA-01'!C7</f>
        <v>334000000</v>
      </c>
      <c r="D7" s="40"/>
      <c r="E7" s="40"/>
      <c r="F7" s="40"/>
      <c r="G7" s="40"/>
      <c r="H7" s="40"/>
      <c r="I7" s="40"/>
      <c r="J7" s="39"/>
    </row>
    <row r="8" spans="1:10" s="38" customFormat="1" ht="14.25">
      <c r="A8" s="11" t="s">
        <v>153</v>
      </c>
      <c r="B8" s="39"/>
      <c r="C8" s="101">
        <f>+'POA-01'!C8</f>
        <v>0</v>
      </c>
      <c r="D8" s="40"/>
      <c r="E8" s="40"/>
      <c r="F8" s="40"/>
      <c r="G8" s="40"/>
      <c r="H8" s="40"/>
      <c r="I8" s="40"/>
      <c r="J8" s="39"/>
    </row>
    <row r="9" spans="1:10" ht="14.25">
      <c r="A9" s="33"/>
      <c r="B9" s="33"/>
      <c r="C9" s="39"/>
      <c r="D9" s="33"/>
      <c r="E9" s="33"/>
      <c r="F9" s="33"/>
      <c r="G9" s="33"/>
      <c r="H9" s="33"/>
      <c r="I9" s="33"/>
      <c r="J9" s="33"/>
    </row>
    <row r="10" spans="1:10" s="41" customFormat="1" ht="12" thickBot="1">
      <c r="A10" s="41" t="s">
        <v>20</v>
      </c>
      <c r="J10" s="42" t="s">
        <v>21</v>
      </c>
    </row>
    <row r="11" spans="1:10" s="43" customFormat="1" ht="12" customHeight="1">
      <c r="A11" s="206" t="s">
        <v>50</v>
      </c>
      <c r="B11" s="203" t="s">
        <v>14</v>
      </c>
      <c r="C11" s="203" t="s">
        <v>15</v>
      </c>
      <c r="D11" s="203" t="s">
        <v>16</v>
      </c>
      <c r="E11" s="203" t="s">
        <v>0</v>
      </c>
      <c r="F11" s="203"/>
      <c r="G11" s="203"/>
      <c r="H11" s="203"/>
      <c r="I11" s="220" t="s">
        <v>25</v>
      </c>
      <c r="J11" s="211" t="s">
        <v>18</v>
      </c>
    </row>
    <row r="12" spans="1:10" s="43" customFormat="1" ht="22.5" customHeight="1" thickBot="1">
      <c r="A12" s="222"/>
      <c r="B12" s="223"/>
      <c r="C12" s="223"/>
      <c r="D12" s="223"/>
      <c r="E12" s="78" t="s">
        <v>2</v>
      </c>
      <c r="F12" s="78" t="s">
        <v>4</v>
      </c>
      <c r="G12" s="78" t="s">
        <v>5</v>
      </c>
      <c r="H12" s="78" t="s">
        <v>24</v>
      </c>
      <c r="I12" s="221"/>
      <c r="J12" s="202"/>
    </row>
    <row r="13" spans="1:10" s="44" customFormat="1" ht="11.25">
      <c r="A13" s="210" t="s">
        <v>22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s="175" customFormat="1" ht="13.5" customHeight="1">
      <c r="A14" s="170"/>
      <c r="B14" s="171"/>
      <c r="C14" s="171"/>
      <c r="D14" s="171"/>
      <c r="E14" s="172"/>
      <c r="F14" s="171"/>
      <c r="G14" s="172"/>
      <c r="H14" s="173"/>
      <c r="I14" s="174"/>
      <c r="J14" s="53"/>
    </row>
    <row r="15" spans="1:10" s="44" customFormat="1" ht="11.25">
      <c r="A15" s="50"/>
      <c r="B15" s="50"/>
      <c r="C15" s="50"/>
      <c r="D15" s="50"/>
      <c r="E15" s="50"/>
      <c r="F15" s="51"/>
      <c r="G15" s="52"/>
      <c r="H15" s="188"/>
      <c r="I15" s="53"/>
      <c r="J15" s="53"/>
    </row>
    <row r="16" spans="1:10" s="44" customFormat="1" ht="11.25">
      <c r="A16" s="50"/>
      <c r="B16" s="50"/>
      <c r="C16" s="50"/>
      <c r="D16" s="50"/>
      <c r="E16" s="50"/>
      <c r="F16" s="51"/>
      <c r="G16" s="52"/>
      <c r="H16" s="45"/>
      <c r="I16" s="53"/>
      <c r="J16" s="53">
        <f aca="true" t="shared" si="0" ref="J16:J21">+G16*I16</f>
        <v>0</v>
      </c>
    </row>
    <row r="17" spans="1:10" s="44" customFormat="1" ht="11.25">
      <c r="A17" s="50"/>
      <c r="B17" s="50"/>
      <c r="C17" s="50"/>
      <c r="D17" s="50"/>
      <c r="E17" s="50"/>
      <c r="F17" s="51"/>
      <c r="G17" s="52"/>
      <c r="H17" s="45"/>
      <c r="I17" s="53"/>
      <c r="J17" s="53">
        <f t="shared" si="0"/>
        <v>0</v>
      </c>
    </row>
    <row r="18" spans="1:10" s="44" customFormat="1" ht="11.25">
      <c r="A18" s="50"/>
      <c r="B18" s="50"/>
      <c r="C18" s="50"/>
      <c r="D18" s="50"/>
      <c r="E18" s="50"/>
      <c r="F18" s="51"/>
      <c r="G18" s="52"/>
      <c r="H18" s="45"/>
      <c r="I18" s="53"/>
      <c r="J18" s="53">
        <f t="shared" si="0"/>
        <v>0</v>
      </c>
    </row>
    <row r="19" spans="1:10" s="44" customFormat="1" ht="11.25">
      <c r="A19" s="45"/>
      <c r="B19" s="46"/>
      <c r="C19" s="46"/>
      <c r="D19" s="46"/>
      <c r="E19" s="46"/>
      <c r="F19" s="51"/>
      <c r="G19" s="52"/>
      <c r="H19" s="45"/>
      <c r="I19" s="53"/>
      <c r="J19" s="53">
        <f t="shared" si="0"/>
        <v>0</v>
      </c>
    </row>
    <row r="20" spans="1:10" s="44" customFormat="1" ht="11.25">
      <c r="A20" s="45"/>
      <c r="B20" s="46"/>
      <c r="C20" s="46"/>
      <c r="D20" s="46"/>
      <c r="E20" s="46"/>
      <c r="F20" s="51"/>
      <c r="G20" s="52"/>
      <c r="H20" s="45"/>
      <c r="I20" s="53"/>
      <c r="J20" s="53">
        <f t="shared" si="0"/>
        <v>0</v>
      </c>
    </row>
    <row r="21" spans="1:10" s="44" customFormat="1" ht="11.25">
      <c r="A21" s="45"/>
      <c r="B21" s="46"/>
      <c r="C21" s="46"/>
      <c r="D21" s="46"/>
      <c r="E21" s="46"/>
      <c r="F21" s="51"/>
      <c r="G21" s="52"/>
      <c r="H21" s="45"/>
      <c r="I21" s="53"/>
      <c r="J21" s="53">
        <f t="shared" si="0"/>
        <v>0</v>
      </c>
    </row>
    <row r="22" spans="1:10" s="44" customFormat="1" ht="11.25">
      <c r="A22" s="210" t="s">
        <v>23</v>
      </c>
      <c r="B22" s="210"/>
      <c r="C22" s="210"/>
      <c r="D22" s="210"/>
      <c r="E22" s="47"/>
      <c r="F22" s="47"/>
      <c r="G22" s="47"/>
      <c r="H22" s="48"/>
      <c r="I22" s="49" t="s">
        <v>117</v>
      </c>
      <c r="J22" s="54">
        <f>SUM(J14:J21)</f>
        <v>0</v>
      </c>
    </row>
    <row r="23" spans="1:10" s="9" customFormat="1" ht="11.25">
      <c r="A23" s="5"/>
      <c r="B23" s="118"/>
      <c r="C23" s="6"/>
      <c r="D23" s="6"/>
      <c r="E23" s="8"/>
      <c r="F23" s="8"/>
      <c r="G23" s="133"/>
      <c r="H23" s="5"/>
      <c r="I23" s="134"/>
      <c r="J23" s="135"/>
    </row>
    <row r="24" spans="1:10" s="9" customFormat="1" ht="11.25">
      <c r="A24" s="5"/>
      <c r="B24" s="118"/>
      <c r="C24" s="6"/>
      <c r="D24" s="6"/>
      <c r="E24" s="8"/>
      <c r="F24" s="8"/>
      <c r="G24" s="133"/>
      <c r="H24" s="5"/>
      <c r="I24" s="134"/>
      <c r="J24" s="135"/>
    </row>
    <row r="25" spans="1:10" s="9" customFormat="1" ht="11.25">
      <c r="A25" s="5"/>
      <c r="B25" s="118"/>
      <c r="C25" s="6"/>
      <c r="D25" s="6"/>
      <c r="E25" s="8"/>
      <c r="F25" s="8"/>
      <c r="G25" s="133"/>
      <c r="H25" s="5"/>
      <c r="I25" s="134"/>
      <c r="J25" s="135"/>
    </row>
    <row r="26" spans="1:10" s="9" customFormat="1" ht="11.25">
      <c r="A26" s="5"/>
      <c r="B26" s="118"/>
      <c r="C26" s="6"/>
      <c r="D26" s="6"/>
      <c r="E26" s="136"/>
      <c r="F26" s="136"/>
      <c r="G26" s="137"/>
      <c r="H26" s="5"/>
      <c r="I26" s="6"/>
      <c r="J26" s="135"/>
    </row>
    <row r="27" spans="1:10" s="9" customFormat="1" ht="11.25">
      <c r="A27" s="205" t="s">
        <v>163</v>
      </c>
      <c r="B27" s="205"/>
      <c r="C27" s="205"/>
      <c r="D27" s="139"/>
      <c r="E27" s="138"/>
      <c r="F27" s="138"/>
      <c r="G27" s="138"/>
      <c r="H27" s="5"/>
      <c r="I27" s="6"/>
      <c r="J27" s="135"/>
    </row>
    <row r="28" s="9" customFormat="1" ht="11.25"/>
    <row r="29" spans="9:10" ht="12.75">
      <c r="I29" s="49" t="s">
        <v>117</v>
      </c>
      <c r="J29" s="55">
        <f>SUM(J23:J27)</f>
        <v>0</v>
      </c>
    </row>
    <row r="31" spans="9:10" ht="12.75">
      <c r="I31" s="56" t="s">
        <v>31</v>
      </c>
      <c r="J31" s="57">
        <f>+J29+J22</f>
        <v>0</v>
      </c>
    </row>
  </sheetData>
  <sheetProtection/>
  <mergeCells count="12">
    <mergeCell ref="A27:C27"/>
    <mergeCell ref="A22:D22"/>
    <mergeCell ref="A11:A12"/>
    <mergeCell ref="B11:B12"/>
    <mergeCell ref="C11:C12"/>
    <mergeCell ref="D11:D12"/>
    <mergeCell ref="I11:I12"/>
    <mergeCell ref="A1:J1"/>
    <mergeCell ref="A13:J13"/>
    <mergeCell ref="J11:J12"/>
    <mergeCell ref="E11:H11"/>
    <mergeCell ref="C3:H3"/>
  </mergeCells>
  <printOptions horizontalCentered="1" verticalCentered="1"/>
  <pageMargins left="0.35433070866141736" right="0.3937007874015748" top="1.4960629921259843" bottom="1.5748031496062993" header="0" footer="0.3937007874015748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6.00390625" style="3" customWidth="1"/>
    <col min="2" max="2" width="25.7109375" style="3" customWidth="1"/>
    <col min="3" max="3" width="22.57421875" style="3" customWidth="1"/>
    <col min="4" max="4" width="10.57421875" style="3" customWidth="1"/>
    <col min="5" max="6" width="12.7109375" style="3" customWidth="1"/>
    <col min="7" max="7" width="11.57421875" style="3" customWidth="1"/>
    <col min="8" max="8" width="14.28125" style="3" customWidth="1"/>
    <col min="9" max="9" width="16.140625" style="3" customWidth="1"/>
    <col min="10" max="16384" width="11.421875" style="3" customWidth="1"/>
  </cols>
  <sheetData>
    <row r="1" spans="1:10" s="22" customFormat="1" ht="18">
      <c r="A1" s="216" t="s">
        <v>207</v>
      </c>
      <c r="B1" s="216"/>
      <c r="C1" s="216"/>
      <c r="D1" s="216"/>
      <c r="E1" s="216"/>
      <c r="F1" s="216"/>
      <c r="G1" s="216"/>
      <c r="H1" s="216"/>
      <c r="I1" s="216"/>
      <c r="J1" s="21"/>
    </row>
    <row r="2" spans="1:10" ht="5.25" customHeight="1">
      <c r="A2" s="4"/>
      <c r="B2" s="4"/>
      <c r="C2" s="4"/>
      <c r="D2" s="4"/>
      <c r="E2" s="4"/>
      <c r="F2" s="4"/>
      <c r="G2" s="4"/>
      <c r="H2" s="4"/>
      <c r="I2" s="4"/>
      <c r="J2" s="7"/>
    </row>
    <row r="3" spans="1:10" s="11" customFormat="1" ht="28.5" customHeight="1">
      <c r="A3" s="10" t="s">
        <v>7</v>
      </c>
      <c r="B3" s="10"/>
      <c r="C3" s="226" t="str">
        <f>'POA-01'!C3:H3</f>
        <v>CONTROL DEL APROVECHAMIENTO Y TRAFICO ILEGAL DE ESPECIES.</v>
      </c>
      <c r="D3" s="226"/>
      <c r="E3" s="226"/>
      <c r="F3" s="226"/>
      <c r="G3" s="226"/>
      <c r="H3" s="24" t="str">
        <f>'POA-01'!I3</f>
        <v>CÓDIGO</v>
      </c>
      <c r="I3" s="27" t="str">
        <f>+'POA-02'!J3</f>
        <v>5200902-1</v>
      </c>
      <c r="J3" s="12"/>
    </row>
    <row r="4" spans="1:10" s="11" customFormat="1" ht="15" customHeight="1">
      <c r="A4" s="10"/>
      <c r="B4" s="10"/>
      <c r="C4" s="16"/>
      <c r="D4" s="16"/>
      <c r="E4" s="16"/>
      <c r="F4" s="16"/>
      <c r="G4" s="16"/>
      <c r="H4" s="23"/>
      <c r="I4" s="23"/>
      <c r="J4" s="12"/>
    </row>
    <row r="5" spans="1:10" s="11" customFormat="1" ht="14.25">
      <c r="A5" s="12" t="s">
        <v>8</v>
      </c>
      <c r="B5" s="12"/>
      <c r="C5" s="29">
        <f>'POA-01'!C5</f>
        <v>334000000</v>
      </c>
      <c r="D5" s="16"/>
      <c r="E5" s="108"/>
      <c r="F5" s="16"/>
      <c r="G5" s="16"/>
      <c r="H5" s="16"/>
      <c r="I5" s="110"/>
      <c r="J5" s="12"/>
    </row>
    <row r="6" spans="1:10" s="11" customFormat="1" ht="14.25">
      <c r="A6" s="12" t="s">
        <v>10</v>
      </c>
      <c r="B6" s="12"/>
      <c r="C6" s="30">
        <f>'POA-01'!C6</f>
        <v>0</v>
      </c>
      <c r="D6" s="16"/>
      <c r="E6" s="7"/>
      <c r="F6" s="16"/>
      <c r="G6" s="16"/>
      <c r="H6" s="16"/>
      <c r="I6" s="110"/>
      <c r="J6" s="12"/>
    </row>
    <row r="7" spans="1:10" s="11" customFormat="1" ht="14.25">
      <c r="A7" s="12" t="s">
        <v>9</v>
      </c>
      <c r="B7" s="12"/>
      <c r="C7" s="30">
        <f>'POA-01'!C7</f>
        <v>334000000</v>
      </c>
      <c r="D7" s="16"/>
      <c r="E7" s="16"/>
      <c r="F7" s="16"/>
      <c r="G7" s="16"/>
      <c r="H7" s="16"/>
      <c r="I7" s="16"/>
      <c r="J7" s="12"/>
    </row>
    <row r="8" s="11" customFormat="1" ht="14.25">
      <c r="C8" s="29"/>
    </row>
    <row r="10" spans="1:9" s="13" customFormat="1" ht="12" thickBot="1">
      <c r="A10" s="13" t="s">
        <v>33</v>
      </c>
      <c r="I10" s="14" t="s">
        <v>34</v>
      </c>
    </row>
    <row r="11" spans="1:9" s="15" customFormat="1" ht="14.25" customHeight="1">
      <c r="A11" s="218" t="s">
        <v>50</v>
      </c>
      <c r="B11" s="217" t="s">
        <v>28</v>
      </c>
      <c r="C11" s="217" t="s">
        <v>29</v>
      </c>
      <c r="D11" s="214" t="s">
        <v>30</v>
      </c>
      <c r="E11" s="227" t="s">
        <v>26</v>
      </c>
      <c r="F11" s="227"/>
      <c r="G11" s="217" t="s">
        <v>27</v>
      </c>
      <c r="H11" s="217"/>
      <c r="I11" s="215" t="s">
        <v>38</v>
      </c>
    </row>
    <row r="12" spans="1:9" s="15" customFormat="1" ht="11.25">
      <c r="A12" s="225"/>
      <c r="B12" s="224"/>
      <c r="C12" s="224"/>
      <c r="D12" s="231"/>
      <c r="E12" s="117" t="s">
        <v>17</v>
      </c>
      <c r="F12" s="117" t="s">
        <v>31</v>
      </c>
      <c r="G12" s="117" t="s">
        <v>32</v>
      </c>
      <c r="H12" s="117" t="s">
        <v>31</v>
      </c>
      <c r="I12" s="230"/>
    </row>
    <row r="13" spans="1:9" s="113" customFormat="1" ht="11.25">
      <c r="A13" s="120">
        <v>1</v>
      </c>
      <c r="B13" s="131" t="s">
        <v>164</v>
      </c>
      <c r="C13" s="92" t="s">
        <v>165</v>
      </c>
      <c r="D13" s="92"/>
      <c r="E13" s="92"/>
      <c r="F13" s="92"/>
      <c r="G13" s="143" t="s">
        <v>158</v>
      </c>
      <c r="H13" s="144">
        <v>6000000</v>
      </c>
      <c r="I13" s="164"/>
    </row>
    <row r="14" spans="1:9" s="113" customFormat="1" ht="22.5">
      <c r="A14" s="120">
        <v>2</v>
      </c>
      <c r="B14" s="131" t="s">
        <v>166</v>
      </c>
      <c r="C14" s="92" t="s">
        <v>167</v>
      </c>
      <c r="D14" s="92"/>
      <c r="E14" s="92"/>
      <c r="F14" s="92"/>
      <c r="G14" s="143" t="s">
        <v>158</v>
      </c>
      <c r="H14" s="144">
        <v>10000000</v>
      </c>
      <c r="I14" s="164"/>
    </row>
    <row r="15" spans="1:9" s="113" customFormat="1" ht="11.25">
      <c r="A15" s="120"/>
      <c r="B15" s="131"/>
      <c r="C15" s="92"/>
      <c r="D15" s="92"/>
      <c r="E15" s="92"/>
      <c r="F15" s="92"/>
      <c r="G15" s="143"/>
      <c r="H15" s="144"/>
      <c r="I15" s="164"/>
    </row>
    <row r="16" spans="1:9" s="9" customFormat="1" ht="11.25">
      <c r="A16" s="121"/>
      <c r="B16" s="140"/>
      <c r="C16" s="140"/>
      <c r="D16" s="58"/>
      <c r="E16" s="141"/>
      <c r="F16" s="141"/>
      <c r="G16" s="142"/>
      <c r="H16" s="142"/>
      <c r="I16" s="122"/>
    </row>
    <row r="17" spans="1:9" s="9" customFormat="1" ht="11.25">
      <c r="A17" s="119"/>
      <c r="B17" s="60"/>
      <c r="C17" s="60"/>
      <c r="D17" s="58"/>
      <c r="E17" s="95"/>
      <c r="F17" s="95"/>
      <c r="G17" s="59"/>
      <c r="H17" s="59"/>
      <c r="I17" s="122"/>
    </row>
    <row r="18" spans="1:9" s="9" customFormat="1" ht="11.25">
      <c r="A18" s="119"/>
      <c r="B18" s="60"/>
      <c r="C18" s="60"/>
      <c r="D18" s="58"/>
      <c r="E18" s="95"/>
      <c r="F18" s="95"/>
      <c r="G18" s="59"/>
      <c r="H18" s="59"/>
      <c r="I18" s="122"/>
    </row>
    <row r="19" spans="1:9" s="9" customFormat="1" ht="11.25">
      <c r="A19" s="119"/>
      <c r="B19" s="60"/>
      <c r="C19" s="60"/>
      <c r="D19" s="58"/>
      <c r="E19" s="59"/>
      <c r="F19" s="95"/>
      <c r="G19" s="59"/>
      <c r="H19" s="59"/>
      <c r="I19" s="123"/>
    </row>
    <row r="20" spans="1:9" s="9" customFormat="1" ht="11.25">
      <c r="A20" s="119"/>
      <c r="B20" s="60"/>
      <c r="C20" s="60"/>
      <c r="D20" s="58"/>
      <c r="E20" s="59"/>
      <c r="F20" s="95"/>
      <c r="G20" s="59"/>
      <c r="H20" s="59"/>
      <c r="I20" s="123"/>
    </row>
    <row r="21" spans="1:9" s="9" customFormat="1" ht="11.25">
      <c r="A21" s="119"/>
      <c r="B21" s="60"/>
      <c r="C21" s="60"/>
      <c r="D21" s="6"/>
      <c r="E21" s="59"/>
      <c r="F21" s="59"/>
      <c r="G21" s="59"/>
      <c r="H21" s="59"/>
      <c r="I21" s="124"/>
    </row>
    <row r="22" spans="1:9" s="9" customFormat="1" ht="12" thickBot="1">
      <c r="A22" s="228" t="s">
        <v>19</v>
      </c>
      <c r="B22" s="229"/>
      <c r="C22" s="126"/>
      <c r="D22" s="125"/>
      <c r="E22" s="127"/>
      <c r="F22" s="127"/>
      <c r="G22" s="127"/>
      <c r="H22" s="128">
        <f>SUM(H13:H21)</f>
        <v>16000000</v>
      </c>
      <c r="I22" s="129"/>
    </row>
    <row r="25" s="11" customFormat="1" ht="14.25">
      <c r="A25" s="25"/>
    </row>
    <row r="26" s="11" customFormat="1" ht="14.25"/>
  </sheetData>
  <sheetProtection/>
  <mergeCells count="10">
    <mergeCell ref="A22:B22"/>
    <mergeCell ref="G11:H11"/>
    <mergeCell ref="I11:I12"/>
    <mergeCell ref="D11:D12"/>
    <mergeCell ref="A1:I1"/>
    <mergeCell ref="B11:B12"/>
    <mergeCell ref="A11:A12"/>
    <mergeCell ref="C11:C12"/>
    <mergeCell ref="C3:G3"/>
    <mergeCell ref="E11:F1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8" sqref="C8"/>
    </sheetView>
  </sheetViews>
  <sheetFormatPr defaultColWidth="11.421875" defaultRowHeight="12.75"/>
  <cols>
    <col min="1" max="1" width="5.140625" style="3" customWidth="1"/>
    <col min="2" max="2" width="25.140625" style="3" customWidth="1"/>
    <col min="3" max="3" width="23.00390625" style="3" customWidth="1"/>
    <col min="4" max="4" width="8.57421875" style="3" customWidth="1"/>
    <col min="5" max="5" width="13.57421875" style="3" customWidth="1"/>
    <col min="6" max="6" width="14.57421875" style="3" customWidth="1"/>
    <col min="7" max="7" width="15.57421875" style="107" customWidth="1"/>
    <col min="8" max="8" width="15.7109375" style="3" customWidth="1"/>
    <col min="9" max="16384" width="11.421875" style="3" customWidth="1"/>
  </cols>
  <sheetData>
    <row r="1" spans="1:10" s="22" customFormat="1" ht="18">
      <c r="A1" s="216" t="s">
        <v>207</v>
      </c>
      <c r="B1" s="216"/>
      <c r="C1" s="216"/>
      <c r="D1" s="216"/>
      <c r="E1" s="216"/>
      <c r="F1" s="216"/>
      <c r="G1" s="216"/>
      <c r="H1" s="216"/>
      <c r="I1" s="20"/>
      <c r="J1" s="21"/>
    </row>
    <row r="2" spans="1:10" ht="5.25" customHeight="1">
      <c r="A2" s="4"/>
      <c r="B2" s="4"/>
      <c r="C2" s="4"/>
      <c r="D2" s="4"/>
      <c r="E2" s="4"/>
      <c r="F2" s="4"/>
      <c r="G2" s="103"/>
      <c r="H2" s="4"/>
      <c r="I2" s="4"/>
      <c r="J2" s="7"/>
    </row>
    <row r="3" spans="1:10" s="11" customFormat="1" ht="14.25">
      <c r="A3" s="10" t="s">
        <v>7</v>
      </c>
      <c r="B3" s="10"/>
      <c r="C3" s="25" t="str">
        <f>'POA-01'!C3:H3</f>
        <v>CONTROL DEL APROVECHAMIENTO Y TRAFICO ILEGAL DE ESPECIES.</v>
      </c>
      <c r="D3" s="26"/>
      <c r="E3" s="26"/>
      <c r="F3" s="26"/>
      <c r="G3" s="183" t="str">
        <f>'POA-01'!I3</f>
        <v>CÓDIGO</v>
      </c>
      <c r="H3" s="24" t="str">
        <f>'POA-01'!J3</f>
        <v>5200902-1</v>
      </c>
      <c r="I3" s="16"/>
      <c r="J3" s="12"/>
    </row>
    <row r="4" spans="1:10" s="11" customFormat="1" ht="15" customHeight="1">
      <c r="A4" s="10"/>
      <c r="B4" s="10"/>
      <c r="C4" s="16"/>
      <c r="D4" s="16"/>
      <c r="E4" s="16"/>
      <c r="F4" s="16"/>
      <c r="G4" s="104"/>
      <c r="H4" s="16"/>
      <c r="I4" s="16"/>
      <c r="J4" s="12"/>
    </row>
    <row r="5" spans="1:10" s="11" customFormat="1" ht="14.25">
      <c r="A5" s="12" t="s">
        <v>8</v>
      </c>
      <c r="B5" s="12"/>
      <c r="C5" s="29">
        <f>'POA-01'!C5</f>
        <v>334000000</v>
      </c>
      <c r="D5" s="16"/>
      <c r="E5" s="108" t="s">
        <v>155</v>
      </c>
      <c r="F5" s="16"/>
      <c r="G5" s="104"/>
      <c r="H5" s="111">
        <f>+'POA-03'!I5</f>
        <v>0</v>
      </c>
      <c r="I5" s="16"/>
      <c r="J5" s="12"/>
    </row>
    <row r="6" spans="1:10" s="11" customFormat="1" ht="14.25">
      <c r="A6" s="12" t="s">
        <v>10</v>
      </c>
      <c r="B6" s="12"/>
      <c r="C6" s="30">
        <f>'POA-01'!C6</f>
        <v>0</v>
      </c>
      <c r="D6" s="16"/>
      <c r="E6" s="7" t="s">
        <v>154</v>
      </c>
      <c r="F6" s="16"/>
      <c r="G6" s="104"/>
      <c r="H6" s="111">
        <f>+'POA-03'!I6</f>
        <v>0</v>
      </c>
      <c r="I6" s="16"/>
      <c r="J6" s="12"/>
    </row>
    <row r="7" spans="1:10" s="11" customFormat="1" ht="14.25">
      <c r="A7" s="12" t="s">
        <v>9</v>
      </c>
      <c r="B7" s="12"/>
      <c r="C7" s="30">
        <f>'POA-01'!C7</f>
        <v>334000000</v>
      </c>
      <c r="D7" s="16"/>
      <c r="E7" s="16"/>
      <c r="F7" s="16"/>
      <c r="G7" s="104"/>
      <c r="H7" s="16"/>
      <c r="I7" s="16"/>
      <c r="J7" s="12"/>
    </row>
    <row r="8" spans="1:7" s="9" customFormat="1" ht="14.25">
      <c r="A8" s="11"/>
      <c r="C8" s="29"/>
      <c r="G8" s="105"/>
    </row>
    <row r="9" s="9" customFormat="1" ht="11.25">
      <c r="G9" s="105"/>
    </row>
    <row r="10" spans="1:8" s="13" customFormat="1" ht="12" thickBot="1">
      <c r="A10" s="19" t="s">
        <v>36</v>
      </c>
      <c r="G10" s="106"/>
      <c r="H10" s="14" t="s">
        <v>37</v>
      </c>
    </row>
    <row r="11" spans="1:8" s="15" customFormat="1" ht="22.5">
      <c r="A11" s="145" t="s">
        <v>50</v>
      </c>
      <c r="B11" s="116" t="s">
        <v>35</v>
      </c>
      <c r="C11" s="116" t="s">
        <v>29</v>
      </c>
      <c r="D11" s="146" t="s">
        <v>30</v>
      </c>
      <c r="E11" s="146" t="s">
        <v>26</v>
      </c>
      <c r="F11" s="146" t="s">
        <v>41</v>
      </c>
      <c r="G11" s="147" t="s">
        <v>40</v>
      </c>
      <c r="H11" s="148" t="s">
        <v>39</v>
      </c>
    </row>
    <row r="12" spans="1:8" s="15" customFormat="1" ht="11.25">
      <c r="A12" s="176"/>
      <c r="B12" s="177"/>
      <c r="C12" s="177"/>
      <c r="D12" s="178"/>
      <c r="E12" s="178"/>
      <c r="F12" s="170"/>
      <c r="G12" s="179"/>
      <c r="H12" s="180"/>
    </row>
    <row r="13" spans="1:8" s="15" customFormat="1" ht="11.25">
      <c r="A13" s="176"/>
      <c r="B13" s="177"/>
      <c r="C13" s="177"/>
      <c r="D13" s="178"/>
      <c r="E13" s="178"/>
      <c r="F13" s="170"/>
      <c r="G13" s="179"/>
      <c r="H13" s="180"/>
    </row>
    <row r="14" spans="1:8" s="15" customFormat="1" ht="11.25">
      <c r="A14" s="176"/>
      <c r="B14" s="177"/>
      <c r="C14" s="177"/>
      <c r="D14" s="170"/>
      <c r="E14" s="170"/>
      <c r="F14" s="170"/>
      <c r="G14" s="179"/>
      <c r="H14" s="180"/>
    </row>
    <row r="15" spans="1:8" s="15" customFormat="1" ht="11.25">
      <c r="A15" s="120"/>
      <c r="B15" s="132"/>
      <c r="C15" s="132"/>
      <c r="D15" s="92"/>
      <c r="E15" s="92"/>
      <c r="F15" s="92"/>
      <c r="G15" s="144"/>
      <c r="H15" s="164"/>
    </row>
    <row r="16" spans="1:8" s="15" customFormat="1" ht="11.25">
      <c r="A16" s="120"/>
      <c r="B16" s="132"/>
      <c r="C16" s="132"/>
      <c r="D16" s="92"/>
      <c r="E16" s="92"/>
      <c r="F16" s="92"/>
      <c r="G16" s="144"/>
      <c r="H16" s="164"/>
    </row>
    <row r="17" spans="1:8" s="15" customFormat="1" ht="11.25">
      <c r="A17" s="120"/>
      <c r="B17" s="132"/>
      <c r="C17" s="132"/>
      <c r="D17" s="92"/>
      <c r="E17" s="92"/>
      <c r="F17" s="92"/>
      <c r="G17" s="144"/>
      <c r="H17" s="164"/>
    </row>
    <row r="18" spans="1:8" s="15" customFormat="1" ht="11.25">
      <c r="A18" s="120"/>
      <c r="B18" s="132"/>
      <c r="C18" s="132"/>
      <c r="D18" s="92"/>
      <c r="E18" s="131"/>
      <c r="F18" s="92"/>
      <c r="G18" s="144"/>
      <c r="H18" s="164"/>
    </row>
    <row r="19" spans="1:8" s="15" customFormat="1" ht="11.25">
      <c r="A19" s="120"/>
      <c r="B19" s="132"/>
      <c r="C19" s="132"/>
      <c r="D19" s="92"/>
      <c r="E19" s="92"/>
      <c r="F19" s="92"/>
      <c r="G19" s="144"/>
      <c r="H19" s="164"/>
    </row>
    <row r="20" spans="1:8" s="15" customFormat="1" ht="11.25">
      <c r="A20" s="152"/>
      <c r="B20" s="149"/>
      <c r="C20" s="149"/>
      <c r="D20" s="150"/>
      <c r="E20" s="150"/>
      <c r="F20" s="150"/>
      <c r="G20" s="151"/>
      <c r="H20" s="153"/>
    </row>
    <row r="21" spans="1:8" s="9" customFormat="1" ht="11.25">
      <c r="A21" s="154"/>
      <c r="B21" s="60"/>
      <c r="C21" s="94"/>
      <c r="D21" s="59"/>
      <c r="E21" s="59"/>
      <c r="F21" s="59"/>
      <c r="G21" s="130"/>
      <c r="H21" s="124"/>
    </row>
    <row r="22" spans="1:8" s="9" customFormat="1" ht="12" thickBot="1">
      <c r="A22" s="155"/>
      <c r="B22" s="156"/>
      <c r="C22" s="157"/>
      <c r="D22" s="158"/>
      <c r="E22" s="158"/>
      <c r="F22" s="158"/>
      <c r="G22" s="159"/>
      <c r="H22" s="160"/>
    </row>
    <row r="23" spans="1:8" s="9" customFormat="1" ht="12" thickBot="1">
      <c r="A23" s="8"/>
      <c r="B23" s="8"/>
      <c r="C23" s="8"/>
      <c r="D23" s="69"/>
      <c r="E23" s="69"/>
      <c r="F23" s="161" t="s">
        <v>31</v>
      </c>
      <c r="G23" s="162">
        <f>SUM(G12:G22)</f>
        <v>0</v>
      </c>
      <c r="H23" s="163"/>
    </row>
    <row r="24" spans="4:8" s="9" customFormat="1" ht="11.25">
      <c r="D24" s="62"/>
      <c r="E24" s="62"/>
      <c r="F24" s="62"/>
      <c r="G24" s="105"/>
      <c r="H24" s="62"/>
    </row>
    <row r="25" s="9" customFormat="1" ht="11.25">
      <c r="G25" s="105"/>
    </row>
    <row r="26" s="9" customFormat="1" ht="11.25">
      <c r="G26" s="105"/>
    </row>
    <row r="27" s="9" customFormat="1" ht="11.25">
      <c r="G27" s="105"/>
    </row>
    <row r="28" s="9" customFormat="1" ht="11.25">
      <c r="G28" s="105"/>
    </row>
  </sheetData>
  <sheetProtection/>
  <mergeCells count="1">
    <mergeCell ref="A1:H1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4" sqref="A14"/>
    </sheetView>
  </sheetViews>
  <sheetFormatPr defaultColWidth="11.421875" defaultRowHeight="12.75"/>
  <cols>
    <col min="1" max="1" width="5.57421875" style="3" customWidth="1"/>
    <col min="2" max="2" width="36.421875" style="3" customWidth="1"/>
    <col min="3" max="3" width="22.7109375" style="3" customWidth="1"/>
    <col min="4" max="5" width="7.28125" style="3" customWidth="1"/>
    <col min="6" max="6" width="8.28125" style="3" customWidth="1"/>
    <col min="7" max="7" width="19.00390625" style="3" customWidth="1"/>
    <col min="8" max="8" width="17.7109375" style="3" customWidth="1"/>
    <col min="9" max="9" width="19.00390625" style="3" customWidth="1"/>
    <col min="10" max="10" width="0.13671875" style="3" customWidth="1"/>
    <col min="11" max="13" width="11.421875" style="3" hidden="1" customWidth="1"/>
    <col min="14" max="14" width="11.421875" style="3" customWidth="1"/>
    <col min="15" max="15" width="12.00390625" style="3" customWidth="1"/>
    <col min="16" max="16" width="22.421875" style="3" customWidth="1"/>
    <col min="17" max="16384" width="11.421875" style="3" customWidth="1"/>
  </cols>
  <sheetData>
    <row r="1" spans="1:9" ht="18">
      <c r="A1" s="216" t="s">
        <v>207</v>
      </c>
      <c r="B1" s="216"/>
      <c r="C1" s="216"/>
      <c r="D1" s="216"/>
      <c r="E1" s="216"/>
      <c r="F1" s="216"/>
      <c r="G1" s="216"/>
      <c r="H1" s="216"/>
      <c r="I1" s="216"/>
    </row>
    <row r="2" spans="1:9" ht="5.25" customHeight="1">
      <c r="A2" s="4"/>
      <c r="B2" s="4"/>
      <c r="C2" s="4"/>
      <c r="D2" s="4"/>
      <c r="E2" s="4"/>
      <c r="F2" s="4"/>
      <c r="G2" s="4"/>
      <c r="H2" s="4"/>
      <c r="I2" s="4"/>
    </row>
    <row r="3" spans="1:9" s="11" customFormat="1" ht="14.25">
      <c r="A3" s="10" t="s">
        <v>7</v>
      </c>
      <c r="B3" s="10"/>
      <c r="C3" s="243" t="str">
        <f>'POA-01'!C3:H3</f>
        <v>CONTROL DEL APROVECHAMIENTO Y TRAFICO ILEGAL DE ESPECIES.</v>
      </c>
      <c r="D3" s="243"/>
      <c r="E3" s="243"/>
      <c r="F3" s="243"/>
      <c r="G3" s="243"/>
      <c r="H3" s="243"/>
      <c r="I3" s="243"/>
    </row>
    <row r="4" spans="1:9" s="11" customFormat="1" ht="15" customHeight="1">
      <c r="A4" s="10"/>
      <c r="B4" s="10"/>
      <c r="C4" s="16"/>
      <c r="D4" s="16"/>
      <c r="E4" s="16"/>
      <c r="F4" s="16"/>
      <c r="G4" s="16"/>
      <c r="H4" s="244" t="s">
        <v>181</v>
      </c>
      <c r="I4" s="244"/>
    </row>
    <row r="5" spans="1:9" s="11" customFormat="1" ht="14.25">
      <c r="A5" s="12" t="s">
        <v>8</v>
      </c>
      <c r="B5" s="12"/>
      <c r="C5" s="29">
        <f>'POA-01'!C5</f>
        <v>334000000</v>
      </c>
      <c r="D5" s="16"/>
      <c r="E5" s="108"/>
      <c r="F5" s="16"/>
      <c r="G5" s="16"/>
      <c r="H5" s="16"/>
      <c r="I5" s="110"/>
    </row>
    <row r="6" spans="1:9" s="11" customFormat="1" ht="14.25">
      <c r="A6" s="12" t="s">
        <v>10</v>
      </c>
      <c r="B6" s="12"/>
      <c r="C6" s="30">
        <f>'POA-01'!C6</f>
        <v>0</v>
      </c>
      <c r="D6" s="16"/>
      <c r="E6" s="7"/>
      <c r="F6" s="16"/>
      <c r="G6" s="16"/>
      <c r="H6" s="16"/>
      <c r="I6" s="110"/>
    </row>
    <row r="7" spans="1:9" s="11" customFormat="1" ht="14.25">
      <c r="A7" s="12" t="s">
        <v>9</v>
      </c>
      <c r="B7" s="12"/>
      <c r="C7" s="30">
        <f>'POA-01'!C7</f>
        <v>334000000</v>
      </c>
      <c r="D7" s="16"/>
      <c r="E7" s="16"/>
      <c r="F7" s="16"/>
      <c r="G7" s="16"/>
      <c r="H7" s="16"/>
      <c r="I7" s="16"/>
    </row>
    <row r="8" spans="2:9" s="11" customFormat="1" ht="14.25">
      <c r="B8" s="12"/>
      <c r="C8" s="30"/>
      <c r="D8" s="16"/>
      <c r="E8" s="16"/>
      <c r="F8" s="16"/>
      <c r="G8" s="16"/>
      <c r="H8" s="16"/>
      <c r="I8" s="16"/>
    </row>
    <row r="10" spans="1:9" s="13" customFormat="1" ht="12" thickBot="1">
      <c r="A10" s="13" t="s">
        <v>42</v>
      </c>
      <c r="I10" s="14" t="s">
        <v>47</v>
      </c>
    </row>
    <row r="11" spans="1:9" s="15" customFormat="1" ht="12.75" customHeight="1">
      <c r="A11" s="218" t="s">
        <v>50</v>
      </c>
      <c r="B11" s="233" t="s">
        <v>16</v>
      </c>
      <c r="C11" s="233" t="s">
        <v>27</v>
      </c>
      <c r="D11" s="240" t="s">
        <v>0</v>
      </c>
      <c r="E11" s="241"/>
      <c r="F11" s="242"/>
      <c r="G11" s="235" t="s">
        <v>45</v>
      </c>
      <c r="H11" s="235" t="s">
        <v>44</v>
      </c>
      <c r="I11" s="245" t="s">
        <v>3</v>
      </c>
    </row>
    <row r="12" spans="1:9" s="15" customFormat="1" ht="18.75" thickBot="1">
      <c r="A12" s="219"/>
      <c r="B12" s="234"/>
      <c r="C12" s="234"/>
      <c r="D12" s="79" t="s">
        <v>43</v>
      </c>
      <c r="E12" s="79" t="s">
        <v>4</v>
      </c>
      <c r="F12" s="79" t="s">
        <v>5</v>
      </c>
      <c r="G12" s="236"/>
      <c r="H12" s="236"/>
      <c r="I12" s="246"/>
    </row>
    <row r="13" spans="1:9" s="9" customFormat="1" ht="12">
      <c r="A13" s="239" t="s">
        <v>210</v>
      </c>
      <c r="B13" s="239"/>
      <c r="C13" s="239"/>
      <c r="D13" s="239"/>
      <c r="E13" s="239"/>
      <c r="F13" s="239"/>
      <c r="G13" s="239"/>
      <c r="H13" s="239"/>
      <c r="I13" s="239"/>
    </row>
    <row r="14" spans="1:9" s="166" customFormat="1" ht="45">
      <c r="A14" s="5">
        <v>1</v>
      </c>
      <c r="B14" s="118" t="s">
        <v>216</v>
      </c>
      <c r="C14" s="317">
        <f>G14</f>
        <v>100000000</v>
      </c>
      <c r="D14" s="134"/>
      <c r="E14" s="134"/>
      <c r="F14" s="134"/>
      <c r="G14" s="320">
        <v>100000000</v>
      </c>
      <c r="H14" s="134"/>
      <c r="I14" s="6" t="s">
        <v>212</v>
      </c>
    </row>
    <row r="15" spans="1:9" s="166" customFormat="1" ht="22.5">
      <c r="A15" s="5">
        <v>2</v>
      </c>
      <c r="B15" s="118" t="s">
        <v>213</v>
      </c>
      <c r="C15" s="317">
        <f>+G15</f>
        <v>70000000</v>
      </c>
      <c r="D15" s="134"/>
      <c r="E15" s="134"/>
      <c r="F15" s="134"/>
      <c r="G15" s="320">
        <v>70000000</v>
      </c>
      <c r="H15" s="134"/>
      <c r="I15" s="6" t="s">
        <v>212</v>
      </c>
    </row>
    <row r="16" spans="1:9" s="166" customFormat="1" ht="22.5">
      <c r="A16" s="5">
        <v>3</v>
      </c>
      <c r="B16" s="118" t="s">
        <v>211</v>
      </c>
      <c r="C16" s="317">
        <f>+G16</f>
        <v>30000000</v>
      </c>
      <c r="D16" s="134"/>
      <c r="E16" s="134"/>
      <c r="F16" s="134"/>
      <c r="G16" s="320">
        <v>30000000</v>
      </c>
      <c r="H16" s="134"/>
      <c r="I16" s="6" t="s">
        <v>212</v>
      </c>
    </row>
    <row r="17" spans="1:9" s="166" customFormat="1" ht="22.5">
      <c r="A17" s="5">
        <v>4</v>
      </c>
      <c r="B17" s="118" t="s">
        <v>180</v>
      </c>
      <c r="C17" s="317">
        <f>+G17</f>
        <v>55000000</v>
      </c>
      <c r="D17" s="134"/>
      <c r="E17" s="134"/>
      <c r="F17" s="134"/>
      <c r="G17" s="320">
        <v>55000000</v>
      </c>
      <c r="H17" s="134"/>
      <c r="I17" s="6" t="s">
        <v>212</v>
      </c>
    </row>
    <row r="18" spans="1:9" s="166" customFormat="1" ht="11.25">
      <c r="A18" s="92"/>
      <c r="B18" s="131"/>
      <c r="C18" s="321"/>
      <c r="D18" s="92"/>
      <c r="E18" s="92"/>
      <c r="F18" s="92"/>
      <c r="G18" s="318"/>
      <c r="H18" s="93"/>
      <c r="I18" s="131"/>
    </row>
    <row r="19" spans="1:9" s="9" customFormat="1" ht="12.75" customHeight="1">
      <c r="A19" s="237" t="s">
        <v>31</v>
      </c>
      <c r="B19" s="238"/>
      <c r="C19" s="319">
        <f>SUM(G19:H19)</f>
        <v>255000000</v>
      </c>
      <c r="D19" s="115"/>
      <c r="E19" s="115"/>
      <c r="F19" s="115"/>
      <c r="G19" s="319">
        <f>SUM(G14:G18)</f>
        <v>255000000</v>
      </c>
      <c r="H19" s="165">
        <f>SUM(H14:H18)</f>
        <v>0</v>
      </c>
      <c r="I19" s="1"/>
    </row>
    <row r="20" spans="1:9" s="9" customFormat="1" ht="12">
      <c r="A20" s="239" t="s">
        <v>46</v>
      </c>
      <c r="B20" s="239"/>
      <c r="C20" s="239"/>
      <c r="D20" s="239"/>
      <c r="E20" s="239"/>
      <c r="F20" s="239"/>
      <c r="G20" s="239"/>
      <c r="H20" s="239"/>
      <c r="I20" s="239"/>
    </row>
    <row r="21" spans="1:9" s="113" customFormat="1" ht="12">
      <c r="A21" s="92">
        <v>1</v>
      </c>
      <c r="B21" s="132"/>
      <c r="C21" s="144"/>
      <c r="D21" s="92"/>
      <c r="E21" s="92"/>
      <c r="F21" s="92"/>
      <c r="G21" s="167"/>
      <c r="H21" s="168"/>
      <c r="I21" s="168"/>
    </row>
    <row r="22" spans="1:9" s="9" customFormat="1" ht="13.5" customHeight="1">
      <c r="A22" s="232" t="s">
        <v>31</v>
      </c>
      <c r="B22" s="232"/>
      <c r="C22" s="114">
        <f>SUM(C21:C21)</f>
        <v>0</v>
      </c>
      <c r="D22" s="2"/>
      <c r="E22" s="2"/>
      <c r="F22" s="2"/>
      <c r="G22" s="1"/>
      <c r="H22" s="1"/>
      <c r="I22" s="1"/>
    </row>
    <row r="23" spans="1:9" s="9" customFormat="1" ht="11.25">
      <c r="A23" s="18"/>
      <c r="B23" s="18"/>
      <c r="C23" s="18"/>
      <c r="D23" s="18"/>
      <c r="E23" s="18"/>
      <c r="F23" s="18"/>
      <c r="G23" s="18"/>
      <c r="H23" s="18"/>
      <c r="I23" s="18"/>
    </row>
    <row r="24" spans="1:9" s="9" customFormat="1" ht="11.25">
      <c r="A24" s="18"/>
      <c r="B24" s="18"/>
      <c r="C24" s="18"/>
      <c r="D24" s="18"/>
      <c r="E24" s="18"/>
      <c r="F24" s="18"/>
      <c r="G24" s="18"/>
      <c r="H24" s="18"/>
      <c r="I24" s="18"/>
    </row>
    <row r="25" spans="1:9" s="9" customFormat="1" ht="11.25">
      <c r="A25" s="18"/>
      <c r="B25" s="18"/>
      <c r="C25" s="18"/>
      <c r="D25" s="18"/>
      <c r="E25" s="18"/>
      <c r="F25" s="18"/>
      <c r="G25" s="18"/>
      <c r="H25" s="18"/>
      <c r="I25" s="18"/>
    </row>
    <row r="26" spans="1:9" s="9" customFormat="1" ht="11.25">
      <c r="A26" s="18"/>
      <c r="B26" s="18"/>
      <c r="C26" s="18"/>
      <c r="D26" s="18"/>
      <c r="E26" s="18"/>
      <c r="F26" s="18"/>
      <c r="G26" s="18"/>
      <c r="H26" s="18"/>
      <c r="I26" s="18"/>
    </row>
    <row r="27" spans="1:9" s="9" customFormat="1" ht="11.25">
      <c r="A27" s="18"/>
      <c r="B27" s="18"/>
      <c r="C27" s="18"/>
      <c r="D27" s="18"/>
      <c r="E27" s="18"/>
      <c r="F27" s="18"/>
      <c r="G27" s="18"/>
      <c r="H27" s="18"/>
      <c r="I27" s="18"/>
    </row>
    <row r="28" spans="1:9" s="9" customFormat="1" ht="11.25">
      <c r="A28" s="18"/>
      <c r="B28" s="18"/>
      <c r="C28" s="18"/>
      <c r="D28" s="18"/>
      <c r="E28" s="18"/>
      <c r="F28" s="18"/>
      <c r="G28" s="18"/>
      <c r="H28" s="18"/>
      <c r="I28" s="18"/>
    </row>
    <row r="29" spans="1:9" s="9" customFormat="1" ht="11.25">
      <c r="A29" s="18"/>
      <c r="B29" s="18"/>
      <c r="C29" s="18"/>
      <c r="D29" s="18"/>
      <c r="E29" s="18"/>
      <c r="F29" s="18"/>
      <c r="G29" s="18"/>
      <c r="H29" s="18"/>
      <c r="I29" s="18"/>
    </row>
    <row r="30" spans="1:9" s="9" customFormat="1" ht="11.25">
      <c r="A30" s="18"/>
      <c r="B30" s="18"/>
      <c r="C30" s="18"/>
      <c r="D30" s="18"/>
      <c r="E30" s="18"/>
      <c r="F30" s="18"/>
      <c r="G30" s="18"/>
      <c r="H30" s="18"/>
      <c r="I30" s="18"/>
    </row>
    <row r="31" spans="1:9" s="9" customFormat="1" ht="11.25">
      <c r="A31" s="18"/>
      <c r="B31" s="18"/>
      <c r="C31" s="18"/>
      <c r="D31" s="18"/>
      <c r="E31" s="18"/>
      <c r="F31" s="18"/>
      <c r="G31" s="18"/>
      <c r="H31" s="18"/>
      <c r="I31" s="18"/>
    </row>
    <row r="32" spans="1:9" s="9" customFormat="1" ht="11.25">
      <c r="A32" s="18"/>
      <c r="B32" s="18"/>
      <c r="C32" s="18"/>
      <c r="D32" s="18"/>
      <c r="E32" s="18"/>
      <c r="F32" s="18"/>
      <c r="G32" s="18"/>
      <c r="H32" s="18"/>
      <c r="I32" s="18"/>
    </row>
    <row r="33" spans="1:9" s="9" customFormat="1" ht="11.25">
      <c r="A33" s="18"/>
      <c r="B33" s="18"/>
      <c r="C33" s="18"/>
      <c r="D33" s="18"/>
      <c r="E33" s="18"/>
      <c r="F33" s="18"/>
      <c r="G33" s="18"/>
      <c r="H33" s="18"/>
      <c r="I33" s="18"/>
    </row>
    <row r="34" spans="1:9" s="9" customFormat="1" ht="11.25">
      <c r="A34" s="18"/>
      <c r="B34" s="18"/>
      <c r="C34" s="18"/>
      <c r="D34" s="18"/>
      <c r="E34" s="18"/>
      <c r="F34" s="18"/>
      <c r="G34" s="18"/>
      <c r="H34" s="18"/>
      <c r="I34" s="18"/>
    </row>
    <row r="35" spans="1:9" s="9" customFormat="1" ht="11.25">
      <c r="A35" s="18"/>
      <c r="B35" s="18"/>
      <c r="C35" s="18"/>
      <c r="D35" s="18"/>
      <c r="E35" s="18"/>
      <c r="F35" s="18"/>
      <c r="G35" s="18"/>
      <c r="H35" s="18"/>
      <c r="I35" s="18"/>
    </row>
    <row r="36" spans="1:9" s="9" customFormat="1" ht="11.25">
      <c r="A36" s="18"/>
      <c r="B36" s="18"/>
      <c r="C36" s="18"/>
      <c r="D36" s="18"/>
      <c r="E36" s="18"/>
      <c r="F36" s="18"/>
      <c r="G36" s="18"/>
      <c r="H36" s="18"/>
      <c r="I36" s="18"/>
    </row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  <row r="370" s="9" customFormat="1" ht="11.25"/>
    <row r="371" s="9" customFormat="1" ht="11.25"/>
    <row r="372" s="9" customFormat="1" ht="11.25"/>
    <row r="373" s="9" customFormat="1" ht="11.25"/>
    <row r="374" s="9" customFormat="1" ht="11.25"/>
    <row r="375" s="9" customFormat="1" ht="11.25"/>
    <row r="376" s="9" customFormat="1" ht="11.25"/>
    <row r="377" s="9" customFormat="1" ht="11.25"/>
    <row r="378" s="9" customFormat="1" ht="11.25"/>
    <row r="379" s="9" customFormat="1" ht="11.25"/>
    <row r="380" s="9" customFormat="1" ht="11.25"/>
    <row r="381" s="9" customFormat="1" ht="11.25"/>
    <row r="382" s="9" customFormat="1" ht="11.25"/>
    <row r="383" s="9" customFormat="1" ht="11.25"/>
    <row r="384" s="9" customFormat="1" ht="11.25"/>
    <row r="385" s="9" customFormat="1" ht="11.25"/>
    <row r="386" s="9" customFormat="1" ht="11.25"/>
    <row r="387" s="9" customFormat="1" ht="11.25"/>
    <row r="388" s="9" customFormat="1" ht="11.25"/>
    <row r="389" s="9" customFormat="1" ht="11.25"/>
    <row r="390" s="9" customFormat="1" ht="11.25"/>
    <row r="391" s="9" customFormat="1" ht="11.25"/>
    <row r="392" s="9" customFormat="1" ht="11.25"/>
    <row r="393" s="9" customFormat="1" ht="11.25"/>
    <row r="394" s="9" customFormat="1" ht="11.25"/>
    <row r="395" s="9" customFormat="1" ht="11.25"/>
    <row r="396" s="9" customFormat="1" ht="11.25"/>
    <row r="397" s="9" customFormat="1" ht="11.25"/>
    <row r="398" s="9" customFormat="1" ht="11.25"/>
    <row r="399" s="9" customFormat="1" ht="11.25"/>
    <row r="400" s="9" customFormat="1" ht="11.25"/>
    <row r="401" s="9" customFormat="1" ht="11.25"/>
    <row r="402" s="9" customFormat="1" ht="11.25"/>
    <row r="403" s="9" customFormat="1" ht="11.25"/>
    <row r="404" s="9" customFormat="1" ht="11.25"/>
    <row r="405" s="9" customFormat="1" ht="11.25"/>
    <row r="406" s="9" customFormat="1" ht="11.25"/>
    <row r="407" s="9" customFormat="1" ht="11.25"/>
    <row r="408" s="9" customFormat="1" ht="11.25"/>
    <row r="409" s="9" customFormat="1" ht="11.25"/>
    <row r="410" s="9" customFormat="1" ht="11.25"/>
    <row r="411" s="9" customFormat="1" ht="11.25"/>
    <row r="412" s="9" customFormat="1" ht="11.25"/>
    <row r="413" s="9" customFormat="1" ht="11.25"/>
    <row r="414" s="9" customFormat="1" ht="11.25"/>
    <row r="415" s="9" customFormat="1" ht="11.25"/>
    <row r="416" s="9" customFormat="1" ht="11.25"/>
    <row r="417" s="9" customFormat="1" ht="11.25"/>
    <row r="418" s="9" customFormat="1" ht="11.25"/>
    <row r="419" s="9" customFormat="1" ht="11.25"/>
    <row r="420" s="9" customFormat="1" ht="11.25"/>
    <row r="421" s="9" customFormat="1" ht="11.25"/>
    <row r="422" s="9" customFormat="1" ht="11.25"/>
    <row r="423" s="9" customFormat="1" ht="11.25"/>
    <row r="424" s="9" customFormat="1" ht="11.25"/>
    <row r="425" s="9" customFormat="1" ht="11.25"/>
    <row r="426" s="9" customFormat="1" ht="11.25"/>
    <row r="427" s="9" customFormat="1" ht="11.25"/>
    <row r="428" s="9" customFormat="1" ht="11.25"/>
    <row r="429" s="9" customFormat="1" ht="11.25"/>
    <row r="430" s="9" customFormat="1" ht="11.25"/>
    <row r="431" s="9" customFormat="1" ht="11.25"/>
    <row r="432" s="9" customFormat="1" ht="11.25"/>
    <row r="433" s="9" customFormat="1" ht="11.25"/>
    <row r="434" s="9" customFormat="1" ht="11.25"/>
    <row r="435" s="9" customFormat="1" ht="11.25"/>
    <row r="436" s="9" customFormat="1" ht="11.25"/>
    <row r="437" s="9" customFormat="1" ht="11.25"/>
    <row r="438" s="9" customFormat="1" ht="11.25"/>
    <row r="439" s="9" customFormat="1" ht="11.25"/>
    <row r="440" s="9" customFormat="1" ht="11.25"/>
    <row r="441" s="9" customFormat="1" ht="11.25"/>
    <row r="442" s="9" customFormat="1" ht="11.25"/>
    <row r="443" s="9" customFormat="1" ht="11.25"/>
    <row r="444" s="9" customFormat="1" ht="11.25"/>
    <row r="445" s="9" customFormat="1" ht="11.25"/>
    <row r="446" s="9" customFormat="1" ht="11.25"/>
    <row r="447" s="9" customFormat="1" ht="11.25"/>
    <row r="448" s="9" customFormat="1" ht="11.25"/>
    <row r="449" s="9" customFormat="1" ht="11.25"/>
    <row r="450" s="9" customFormat="1" ht="11.25"/>
    <row r="451" s="9" customFormat="1" ht="11.25"/>
    <row r="452" s="9" customFormat="1" ht="11.25"/>
    <row r="453" s="9" customFormat="1" ht="11.25"/>
    <row r="454" s="9" customFormat="1" ht="11.25"/>
    <row r="455" s="9" customFormat="1" ht="11.25"/>
    <row r="456" s="9" customFormat="1" ht="11.25"/>
    <row r="457" s="9" customFormat="1" ht="11.25"/>
    <row r="458" s="9" customFormat="1" ht="11.25"/>
    <row r="459" s="9" customFormat="1" ht="11.25"/>
    <row r="460" s="9" customFormat="1" ht="11.25"/>
    <row r="461" s="9" customFormat="1" ht="11.25"/>
    <row r="462" s="9" customFormat="1" ht="11.25"/>
    <row r="463" s="9" customFormat="1" ht="11.25"/>
    <row r="464" s="9" customFormat="1" ht="11.25"/>
    <row r="465" s="9" customFormat="1" ht="11.25"/>
    <row r="466" s="9" customFormat="1" ht="11.25"/>
    <row r="467" s="9" customFormat="1" ht="11.25"/>
    <row r="468" s="9" customFormat="1" ht="11.25"/>
    <row r="469" s="9" customFormat="1" ht="11.25"/>
    <row r="470" s="9" customFormat="1" ht="11.25"/>
    <row r="471" s="9" customFormat="1" ht="11.25"/>
    <row r="472" s="9" customFormat="1" ht="11.25"/>
    <row r="473" s="9" customFormat="1" ht="11.25"/>
    <row r="474" s="9" customFormat="1" ht="11.25"/>
    <row r="475" s="9" customFormat="1" ht="11.25"/>
    <row r="476" s="9" customFormat="1" ht="11.25"/>
    <row r="477" s="9" customFormat="1" ht="11.25"/>
    <row r="478" s="9" customFormat="1" ht="11.25"/>
    <row r="479" s="9" customFormat="1" ht="11.25"/>
    <row r="480" s="9" customFormat="1" ht="11.25"/>
    <row r="481" s="9" customFormat="1" ht="11.25"/>
    <row r="482" s="9" customFormat="1" ht="11.25"/>
    <row r="483" s="9" customFormat="1" ht="11.25"/>
    <row r="484" s="9" customFormat="1" ht="11.25"/>
    <row r="485" s="9" customFormat="1" ht="11.25"/>
    <row r="486" s="9" customFormat="1" ht="11.25"/>
    <row r="487" s="9" customFormat="1" ht="11.25"/>
    <row r="488" s="9" customFormat="1" ht="11.25"/>
    <row r="489" s="9" customFormat="1" ht="11.25"/>
    <row r="490" s="9" customFormat="1" ht="11.25"/>
    <row r="491" s="9" customFormat="1" ht="11.25"/>
    <row r="492" s="9" customFormat="1" ht="11.25"/>
    <row r="493" s="9" customFormat="1" ht="11.25"/>
    <row r="494" s="9" customFormat="1" ht="11.25"/>
    <row r="495" s="9" customFormat="1" ht="11.25"/>
    <row r="496" s="9" customFormat="1" ht="11.25"/>
    <row r="497" s="9" customFormat="1" ht="11.25"/>
    <row r="498" s="9" customFormat="1" ht="11.25"/>
    <row r="499" s="9" customFormat="1" ht="11.25"/>
    <row r="500" s="9" customFormat="1" ht="11.25"/>
    <row r="501" s="9" customFormat="1" ht="11.25"/>
    <row r="502" s="9" customFormat="1" ht="11.25"/>
    <row r="503" s="9" customFormat="1" ht="11.25"/>
    <row r="504" s="9" customFormat="1" ht="11.25"/>
    <row r="505" s="9" customFormat="1" ht="11.25"/>
    <row r="506" s="9" customFormat="1" ht="11.25"/>
    <row r="507" s="9" customFormat="1" ht="11.25"/>
    <row r="508" s="9" customFormat="1" ht="11.25"/>
    <row r="509" s="9" customFormat="1" ht="11.25"/>
    <row r="510" s="9" customFormat="1" ht="11.25"/>
    <row r="511" s="9" customFormat="1" ht="11.25"/>
    <row r="512" s="9" customFormat="1" ht="11.25"/>
    <row r="513" s="9" customFormat="1" ht="11.25"/>
    <row r="514" s="9" customFormat="1" ht="11.25"/>
    <row r="515" s="9" customFormat="1" ht="11.25"/>
    <row r="516" s="9" customFormat="1" ht="11.25"/>
    <row r="517" s="9" customFormat="1" ht="11.25"/>
    <row r="518" s="9" customFormat="1" ht="11.25"/>
    <row r="519" s="9" customFormat="1" ht="11.25"/>
    <row r="520" s="9" customFormat="1" ht="11.25"/>
    <row r="521" s="9" customFormat="1" ht="11.25"/>
    <row r="522" s="9" customFormat="1" ht="11.25"/>
    <row r="523" s="9" customFormat="1" ht="11.25"/>
    <row r="524" s="9" customFormat="1" ht="11.25"/>
    <row r="525" s="9" customFormat="1" ht="11.25"/>
    <row r="526" s="9" customFormat="1" ht="11.25"/>
    <row r="527" s="9" customFormat="1" ht="11.25"/>
    <row r="528" s="9" customFormat="1" ht="11.25"/>
    <row r="529" s="9" customFormat="1" ht="11.25"/>
    <row r="530" s="9" customFormat="1" ht="11.25"/>
    <row r="531" s="9" customFormat="1" ht="11.25"/>
    <row r="532" s="9" customFormat="1" ht="11.25"/>
    <row r="533" s="9" customFormat="1" ht="11.25"/>
    <row r="534" s="9" customFormat="1" ht="11.25"/>
    <row r="535" s="9" customFormat="1" ht="11.25"/>
    <row r="536" s="9" customFormat="1" ht="11.25"/>
    <row r="537" s="9" customFormat="1" ht="11.25"/>
    <row r="538" s="9" customFormat="1" ht="11.25"/>
    <row r="539" s="9" customFormat="1" ht="11.25"/>
    <row r="540" s="9" customFormat="1" ht="11.25"/>
    <row r="541" s="9" customFormat="1" ht="11.25"/>
    <row r="542" s="9" customFormat="1" ht="11.25"/>
    <row r="543" s="9" customFormat="1" ht="11.25"/>
    <row r="544" s="9" customFormat="1" ht="11.25"/>
    <row r="545" s="9" customFormat="1" ht="11.25"/>
    <row r="546" s="9" customFormat="1" ht="11.25"/>
    <row r="547" s="9" customFormat="1" ht="11.25"/>
    <row r="548" s="9" customFormat="1" ht="11.25"/>
    <row r="549" s="9" customFormat="1" ht="11.25"/>
    <row r="550" s="9" customFormat="1" ht="11.25"/>
    <row r="551" s="9" customFormat="1" ht="11.25"/>
    <row r="552" s="9" customFormat="1" ht="11.25"/>
    <row r="553" s="9" customFormat="1" ht="11.25"/>
    <row r="554" s="9" customFormat="1" ht="11.25"/>
    <row r="555" s="9" customFormat="1" ht="11.25"/>
    <row r="556" s="9" customFormat="1" ht="11.25"/>
    <row r="557" s="9" customFormat="1" ht="11.25"/>
    <row r="558" s="9" customFormat="1" ht="11.25"/>
    <row r="559" s="9" customFormat="1" ht="11.25"/>
    <row r="560" s="9" customFormat="1" ht="11.25"/>
    <row r="561" s="9" customFormat="1" ht="11.25"/>
    <row r="562" s="9" customFormat="1" ht="11.25"/>
    <row r="563" s="9" customFormat="1" ht="11.25"/>
    <row r="564" s="9" customFormat="1" ht="11.25"/>
    <row r="565" s="9" customFormat="1" ht="11.25"/>
    <row r="566" s="9" customFormat="1" ht="11.25"/>
    <row r="567" s="9" customFormat="1" ht="11.25"/>
    <row r="568" s="9" customFormat="1" ht="11.25"/>
    <row r="569" s="9" customFormat="1" ht="11.25"/>
    <row r="570" s="9" customFormat="1" ht="11.25"/>
    <row r="571" s="9" customFormat="1" ht="11.25"/>
    <row r="572" s="9" customFormat="1" ht="11.25"/>
    <row r="573" s="9" customFormat="1" ht="11.25"/>
    <row r="574" s="9" customFormat="1" ht="11.25"/>
    <row r="575" s="9" customFormat="1" ht="11.25"/>
    <row r="576" s="9" customFormat="1" ht="11.25"/>
    <row r="577" s="9" customFormat="1" ht="11.25"/>
    <row r="578" s="9" customFormat="1" ht="11.25"/>
    <row r="579" s="9" customFormat="1" ht="11.25"/>
    <row r="580" s="9" customFormat="1" ht="11.25"/>
    <row r="581" s="9" customFormat="1" ht="11.25"/>
    <row r="582" s="9" customFormat="1" ht="11.25"/>
    <row r="583" s="9" customFormat="1" ht="11.25"/>
    <row r="584" s="9" customFormat="1" ht="11.25"/>
    <row r="585" s="9" customFormat="1" ht="11.25"/>
    <row r="586" s="9" customFormat="1" ht="11.25"/>
    <row r="587" s="9" customFormat="1" ht="11.25"/>
    <row r="588" s="9" customFormat="1" ht="11.25"/>
    <row r="589" s="9" customFormat="1" ht="11.25"/>
    <row r="590" s="9" customFormat="1" ht="11.25"/>
    <row r="591" s="9" customFormat="1" ht="11.25"/>
    <row r="592" s="9" customFormat="1" ht="11.25"/>
    <row r="593" s="9" customFormat="1" ht="11.25"/>
    <row r="594" s="9" customFormat="1" ht="11.25"/>
    <row r="595" s="9" customFormat="1" ht="11.25"/>
    <row r="596" s="9" customFormat="1" ht="11.25"/>
    <row r="597" s="9" customFormat="1" ht="11.25"/>
    <row r="598" s="9" customFormat="1" ht="11.25"/>
    <row r="599" s="9" customFormat="1" ht="11.25"/>
    <row r="600" s="9" customFormat="1" ht="11.25"/>
    <row r="601" s="9" customFormat="1" ht="11.25"/>
    <row r="602" s="9" customFormat="1" ht="11.25"/>
    <row r="603" s="9" customFormat="1" ht="11.25"/>
    <row r="604" s="9" customFormat="1" ht="11.25"/>
    <row r="605" s="9" customFormat="1" ht="11.25"/>
    <row r="606" s="9" customFormat="1" ht="11.25"/>
    <row r="607" s="9" customFormat="1" ht="11.25"/>
    <row r="608" s="9" customFormat="1" ht="11.25"/>
    <row r="609" s="9" customFormat="1" ht="11.25"/>
    <row r="610" s="9" customFormat="1" ht="11.25"/>
    <row r="611" s="9" customFormat="1" ht="11.25"/>
    <row r="612" s="9" customFormat="1" ht="11.25"/>
    <row r="613" s="9" customFormat="1" ht="11.25"/>
    <row r="614" s="9" customFormat="1" ht="11.25"/>
    <row r="615" s="9" customFormat="1" ht="11.25"/>
    <row r="616" s="9" customFormat="1" ht="11.25"/>
    <row r="617" s="9" customFormat="1" ht="11.25"/>
    <row r="618" s="9" customFormat="1" ht="11.25"/>
    <row r="619" s="9" customFormat="1" ht="11.25"/>
    <row r="620" s="9" customFormat="1" ht="11.25"/>
    <row r="621" s="9" customFormat="1" ht="11.25"/>
    <row r="622" s="9" customFormat="1" ht="11.25"/>
    <row r="623" s="9" customFormat="1" ht="11.25"/>
    <row r="624" s="9" customFormat="1" ht="11.25"/>
    <row r="625" s="9" customFormat="1" ht="11.25"/>
    <row r="626" s="9" customFormat="1" ht="11.25"/>
    <row r="627" s="9" customFormat="1" ht="11.25"/>
    <row r="628" s="9" customFormat="1" ht="11.25"/>
    <row r="629" s="9" customFormat="1" ht="11.25"/>
    <row r="630" s="9" customFormat="1" ht="11.25"/>
    <row r="631" s="9" customFormat="1" ht="11.25"/>
    <row r="632" s="9" customFormat="1" ht="11.25"/>
    <row r="633" s="9" customFormat="1" ht="11.25"/>
    <row r="634" s="9" customFormat="1" ht="11.25"/>
    <row r="635" s="9" customFormat="1" ht="11.25"/>
    <row r="636" s="9" customFormat="1" ht="11.25"/>
    <row r="637" s="9" customFormat="1" ht="11.25"/>
    <row r="638" s="9" customFormat="1" ht="11.25"/>
    <row r="639" s="9" customFormat="1" ht="11.25"/>
    <row r="640" s="9" customFormat="1" ht="11.25"/>
    <row r="641" s="9" customFormat="1" ht="11.25"/>
    <row r="642" s="9" customFormat="1" ht="11.25"/>
    <row r="643" s="9" customFormat="1" ht="11.25"/>
    <row r="644" s="9" customFormat="1" ht="11.25"/>
    <row r="645" s="9" customFormat="1" ht="11.25"/>
    <row r="646" s="9" customFormat="1" ht="11.25"/>
    <row r="647" s="9" customFormat="1" ht="11.25"/>
    <row r="648" s="9" customFormat="1" ht="11.25"/>
    <row r="649" s="9" customFormat="1" ht="11.25"/>
    <row r="650" s="9" customFormat="1" ht="11.25"/>
    <row r="651" s="9" customFormat="1" ht="11.25"/>
    <row r="652" s="9" customFormat="1" ht="11.25"/>
    <row r="653" s="9" customFormat="1" ht="11.25"/>
    <row r="654" s="9" customFormat="1" ht="11.25"/>
    <row r="655" s="9" customFormat="1" ht="11.25"/>
    <row r="656" s="9" customFormat="1" ht="11.25"/>
    <row r="657" s="9" customFormat="1" ht="11.25"/>
    <row r="658" s="9" customFormat="1" ht="11.25"/>
    <row r="659" s="9" customFormat="1" ht="11.25"/>
    <row r="660" s="9" customFormat="1" ht="11.25"/>
    <row r="661" s="9" customFormat="1" ht="11.25"/>
    <row r="662" s="9" customFormat="1" ht="11.25"/>
    <row r="663" s="9" customFormat="1" ht="11.25"/>
    <row r="664" s="9" customFormat="1" ht="11.25"/>
    <row r="665" s="9" customFormat="1" ht="11.25"/>
    <row r="666" s="9" customFormat="1" ht="11.25"/>
    <row r="667" s="9" customFormat="1" ht="11.25"/>
    <row r="668" s="9" customFormat="1" ht="11.25"/>
    <row r="669" s="9" customFormat="1" ht="11.25"/>
    <row r="670" s="9" customFormat="1" ht="11.25"/>
    <row r="671" s="9" customFormat="1" ht="11.25"/>
    <row r="672" s="9" customFormat="1" ht="11.25"/>
    <row r="673" s="9" customFormat="1" ht="11.25"/>
    <row r="674" s="9" customFormat="1" ht="11.25"/>
    <row r="675" s="9" customFormat="1" ht="11.25"/>
    <row r="676" s="9" customFormat="1" ht="11.25"/>
    <row r="677" s="9" customFormat="1" ht="11.25"/>
    <row r="678" s="9" customFormat="1" ht="11.25"/>
    <row r="679" s="9" customFormat="1" ht="11.25"/>
    <row r="680" s="9" customFormat="1" ht="11.25"/>
    <row r="681" s="9" customFormat="1" ht="11.25"/>
    <row r="682" s="9" customFormat="1" ht="11.25"/>
    <row r="683" s="9" customFormat="1" ht="11.25"/>
    <row r="684" s="9" customFormat="1" ht="11.25"/>
    <row r="685" s="9" customFormat="1" ht="11.25"/>
    <row r="686" s="9" customFormat="1" ht="11.25"/>
    <row r="687" s="9" customFormat="1" ht="11.25"/>
    <row r="688" s="9" customFormat="1" ht="11.25"/>
    <row r="689" s="9" customFormat="1" ht="11.25"/>
    <row r="690" s="9" customFormat="1" ht="11.25"/>
    <row r="691" s="9" customFormat="1" ht="11.25"/>
    <row r="692" s="9" customFormat="1" ht="11.25"/>
    <row r="693" s="9" customFormat="1" ht="11.25"/>
    <row r="694" s="9" customFormat="1" ht="11.25"/>
    <row r="695" s="9" customFormat="1" ht="11.25"/>
    <row r="696" s="9" customFormat="1" ht="11.25"/>
    <row r="697" s="9" customFormat="1" ht="11.25"/>
    <row r="698" s="9" customFormat="1" ht="11.25"/>
    <row r="699" s="9" customFormat="1" ht="11.25"/>
    <row r="700" s="9" customFormat="1" ht="11.25"/>
    <row r="701" s="9" customFormat="1" ht="11.25"/>
    <row r="702" s="9" customFormat="1" ht="11.25"/>
    <row r="703" s="9" customFormat="1" ht="11.25"/>
    <row r="704" s="9" customFormat="1" ht="11.25"/>
    <row r="705" s="9" customFormat="1" ht="11.25"/>
    <row r="706" s="9" customFormat="1" ht="11.25"/>
    <row r="707" s="9" customFormat="1" ht="11.25"/>
    <row r="708" s="9" customFormat="1" ht="11.25"/>
    <row r="709" s="9" customFormat="1" ht="11.25"/>
    <row r="710" s="9" customFormat="1" ht="11.25"/>
    <row r="711" s="9" customFormat="1" ht="11.25"/>
    <row r="712" s="9" customFormat="1" ht="11.25"/>
    <row r="713" s="9" customFormat="1" ht="11.25"/>
    <row r="714" s="9" customFormat="1" ht="11.25"/>
    <row r="715" s="9" customFormat="1" ht="11.25"/>
    <row r="716" s="9" customFormat="1" ht="11.25"/>
    <row r="717" s="9" customFormat="1" ht="11.25"/>
    <row r="718" s="9" customFormat="1" ht="11.25"/>
    <row r="719" s="9" customFormat="1" ht="11.25"/>
    <row r="720" s="9" customFormat="1" ht="11.25"/>
    <row r="721" s="9" customFormat="1" ht="11.25"/>
    <row r="722" s="9" customFormat="1" ht="11.25"/>
    <row r="723" s="9" customFormat="1" ht="11.25"/>
    <row r="724" s="9" customFormat="1" ht="11.25"/>
    <row r="725" s="9" customFormat="1" ht="11.25"/>
    <row r="726" s="9" customFormat="1" ht="11.25"/>
    <row r="727" s="9" customFormat="1" ht="11.25"/>
    <row r="728" s="9" customFormat="1" ht="11.25"/>
    <row r="729" s="9" customFormat="1" ht="11.25"/>
    <row r="730" s="9" customFormat="1" ht="11.25"/>
    <row r="731" s="9" customFormat="1" ht="11.25"/>
    <row r="732" s="9" customFormat="1" ht="11.25"/>
    <row r="733" s="9" customFormat="1" ht="11.25"/>
    <row r="734" s="9" customFormat="1" ht="11.25"/>
    <row r="735" s="9" customFormat="1" ht="11.25"/>
    <row r="736" s="9" customFormat="1" ht="11.25"/>
    <row r="737" s="9" customFormat="1" ht="11.25"/>
    <row r="738" s="9" customFormat="1" ht="11.25"/>
    <row r="739" s="9" customFormat="1" ht="11.25"/>
    <row r="740" s="9" customFormat="1" ht="11.25"/>
    <row r="741" s="9" customFormat="1" ht="11.25"/>
    <row r="742" s="9" customFormat="1" ht="11.25"/>
    <row r="743" s="9" customFormat="1" ht="11.25"/>
    <row r="744" s="9" customFormat="1" ht="11.25"/>
    <row r="745" s="9" customFormat="1" ht="11.25"/>
    <row r="746" s="9" customFormat="1" ht="11.25"/>
    <row r="747" s="9" customFormat="1" ht="11.25"/>
    <row r="748" s="9" customFormat="1" ht="11.25"/>
    <row r="749" s="9" customFormat="1" ht="11.25"/>
    <row r="750" s="9" customFormat="1" ht="11.25"/>
    <row r="751" s="9" customFormat="1" ht="11.25"/>
    <row r="752" s="9" customFormat="1" ht="11.25"/>
    <row r="753" s="9" customFormat="1" ht="11.25"/>
    <row r="754" s="9" customFormat="1" ht="11.25"/>
    <row r="755" s="9" customFormat="1" ht="11.25"/>
    <row r="756" s="9" customFormat="1" ht="11.25"/>
    <row r="757" s="9" customFormat="1" ht="11.25"/>
    <row r="758" s="9" customFormat="1" ht="11.25"/>
    <row r="759" s="9" customFormat="1" ht="11.25"/>
    <row r="760" s="9" customFormat="1" ht="11.25"/>
    <row r="761" s="9" customFormat="1" ht="11.25"/>
    <row r="762" s="9" customFormat="1" ht="11.25"/>
    <row r="763" s="9" customFormat="1" ht="11.25"/>
    <row r="764" s="9" customFormat="1" ht="11.25"/>
    <row r="765" s="9" customFormat="1" ht="11.25"/>
    <row r="766" s="9" customFormat="1" ht="11.25"/>
    <row r="767" s="9" customFormat="1" ht="11.25"/>
    <row r="768" s="9" customFormat="1" ht="11.25"/>
    <row r="769" s="9" customFormat="1" ht="11.25"/>
    <row r="770" s="9" customFormat="1" ht="11.25"/>
    <row r="771" s="9" customFormat="1" ht="11.25"/>
    <row r="772" s="9" customFormat="1" ht="11.25"/>
    <row r="773" s="9" customFormat="1" ht="11.25"/>
    <row r="774" s="9" customFormat="1" ht="11.25"/>
    <row r="775" s="9" customFormat="1" ht="11.25"/>
    <row r="776" s="9" customFormat="1" ht="11.25"/>
    <row r="777" s="9" customFormat="1" ht="11.25"/>
    <row r="778" s="9" customFormat="1" ht="11.25"/>
    <row r="779" s="9" customFormat="1" ht="11.25"/>
    <row r="780" s="9" customFormat="1" ht="11.25"/>
    <row r="781" s="9" customFormat="1" ht="11.25"/>
    <row r="782" s="9" customFormat="1" ht="11.25"/>
    <row r="783" s="9" customFormat="1" ht="11.25"/>
    <row r="784" s="9" customFormat="1" ht="11.25"/>
    <row r="785" s="9" customFormat="1" ht="11.25"/>
    <row r="786" s="9" customFormat="1" ht="11.25"/>
    <row r="787" s="9" customFormat="1" ht="11.25"/>
    <row r="788" s="9" customFormat="1" ht="11.25"/>
    <row r="789" s="9" customFormat="1" ht="11.25"/>
    <row r="790" s="9" customFormat="1" ht="11.25"/>
    <row r="791" s="9" customFormat="1" ht="11.25"/>
    <row r="792" s="9" customFormat="1" ht="11.25"/>
    <row r="793" s="9" customFormat="1" ht="11.25"/>
    <row r="794" s="9" customFormat="1" ht="11.25"/>
    <row r="795" s="9" customFormat="1" ht="11.25"/>
    <row r="796" s="9" customFormat="1" ht="11.25"/>
    <row r="797" s="9" customFormat="1" ht="11.25"/>
    <row r="798" s="9" customFormat="1" ht="11.25"/>
    <row r="799" s="9" customFormat="1" ht="11.25"/>
    <row r="800" s="9" customFormat="1" ht="11.25"/>
    <row r="801" s="9" customFormat="1" ht="11.25"/>
    <row r="802" s="9" customFormat="1" ht="11.25"/>
    <row r="803" s="9" customFormat="1" ht="11.25"/>
    <row r="804" s="9" customFormat="1" ht="11.25"/>
    <row r="805" s="9" customFormat="1" ht="11.25"/>
    <row r="806" s="9" customFormat="1" ht="11.25"/>
    <row r="807" s="9" customFormat="1" ht="11.25"/>
    <row r="808" s="9" customFormat="1" ht="11.25"/>
    <row r="809" s="9" customFormat="1" ht="11.25"/>
    <row r="810" s="9" customFormat="1" ht="11.25"/>
    <row r="811" s="9" customFormat="1" ht="11.25"/>
    <row r="812" s="9" customFormat="1" ht="11.25"/>
    <row r="813" s="9" customFormat="1" ht="11.25"/>
    <row r="814" s="9" customFormat="1" ht="11.25"/>
    <row r="815" s="9" customFormat="1" ht="11.25"/>
    <row r="816" s="9" customFormat="1" ht="11.25"/>
    <row r="817" s="9" customFormat="1" ht="11.25"/>
    <row r="818" s="9" customFormat="1" ht="11.25"/>
    <row r="819" s="9" customFormat="1" ht="11.25"/>
    <row r="820" s="9" customFormat="1" ht="11.25"/>
    <row r="821" s="9" customFormat="1" ht="11.25"/>
    <row r="822" s="9" customFormat="1" ht="11.25"/>
    <row r="823" s="9" customFormat="1" ht="11.25"/>
    <row r="824" s="9" customFormat="1" ht="11.25"/>
    <row r="825" s="9" customFormat="1" ht="11.25"/>
    <row r="826" s="9" customFormat="1" ht="11.25"/>
    <row r="827" s="9" customFormat="1" ht="11.25"/>
    <row r="828" s="9" customFormat="1" ht="11.25"/>
    <row r="829" s="9" customFormat="1" ht="11.25"/>
    <row r="830" s="9" customFormat="1" ht="11.25"/>
    <row r="831" s="9" customFormat="1" ht="11.25"/>
    <row r="832" s="9" customFormat="1" ht="11.25"/>
    <row r="833" s="9" customFormat="1" ht="11.25"/>
    <row r="834" s="9" customFormat="1" ht="11.25"/>
    <row r="835" s="9" customFormat="1" ht="11.25"/>
    <row r="836" s="9" customFormat="1" ht="11.25"/>
    <row r="837" s="9" customFormat="1" ht="11.25"/>
    <row r="838" s="9" customFormat="1" ht="11.25"/>
    <row r="839" s="9" customFormat="1" ht="11.25"/>
    <row r="840" s="9" customFormat="1" ht="11.25"/>
    <row r="841" s="9" customFormat="1" ht="11.25"/>
    <row r="842" s="9" customFormat="1" ht="11.25"/>
    <row r="843" s="9" customFormat="1" ht="11.25"/>
    <row r="844" s="9" customFormat="1" ht="11.25"/>
    <row r="845" s="9" customFormat="1" ht="11.25"/>
    <row r="846" s="9" customFormat="1" ht="11.25"/>
    <row r="847" s="9" customFormat="1" ht="11.25"/>
    <row r="848" s="9" customFormat="1" ht="11.25"/>
    <row r="849" s="9" customFormat="1" ht="11.25"/>
    <row r="850" s="9" customFormat="1" ht="11.25"/>
    <row r="851" s="9" customFormat="1" ht="11.25"/>
    <row r="852" s="9" customFormat="1" ht="11.25"/>
    <row r="853" s="9" customFormat="1" ht="11.25"/>
    <row r="854" s="9" customFormat="1" ht="11.25"/>
    <row r="855" s="9" customFormat="1" ht="11.25"/>
    <row r="856" s="9" customFormat="1" ht="11.25"/>
    <row r="857" s="9" customFormat="1" ht="11.25"/>
    <row r="858" s="9" customFormat="1" ht="11.25"/>
    <row r="859" s="9" customFormat="1" ht="11.25"/>
    <row r="860" s="9" customFormat="1" ht="11.25"/>
    <row r="861" s="9" customFormat="1" ht="11.25"/>
    <row r="862" s="9" customFormat="1" ht="11.25"/>
    <row r="863" s="9" customFormat="1" ht="11.25"/>
    <row r="864" s="9" customFormat="1" ht="11.25"/>
    <row r="865" s="9" customFormat="1" ht="11.25"/>
    <row r="866" s="9" customFormat="1" ht="11.25"/>
    <row r="867" s="9" customFormat="1" ht="11.25"/>
    <row r="868" s="9" customFormat="1" ht="11.25"/>
    <row r="869" s="9" customFormat="1" ht="11.25"/>
    <row r="870" s="9" customFormat="1" ht="11.25"/>
    <row r="871" s="9" customFormat="1" ht="11.25"/>
    <row r="872" s="9" customFormat="1" ht="11.25"/>
    <row r="873" s="9" customFormat="1" ht="11.25"/>
    <row r="874" s="9" customFormat="1" ht="11.25"/>
    <row r="875" s="9" customFormat="1" ht="11.25"/>
    <row r="876" s="9" customFormat="1" ht="11.25"/>
    <row r="877" s="9" customFormat="1" ht="11.25"/>
    <row r="878" s="9" customFormat="1" ht="11.25"/>
    <row r="879" s="9" customFormat="1" ht="11.25"/>
    <row r="880" s="9" customFormat="1" ht="11.25"/>
    <row r="881" s="9" customFormat="1" ht="11.25"/>
    <row r="882" s="9" customFormat="1" ht="11.25"/>
    <row r="883" s="9" customFormat="1" ht="11.25"/>
    <row r="884" s="9" customFormat="1" ht="11.25"/>
    <row r="885" s="9" customFormat="1" ht="11.25"/>
    <row r="886" s="9" customFormat="1" ht="11.25"/>
    <row r="887" s="9" customFormat="1" ht="11.25"/>
    <row r="888" s="9" customFormat="1" ht="11.25"/>
    <row r="889" s="9" customFormat="1" ht="11.25"/>
    <row r="890" s="9" customFormat="1" ht="11.25"/>
    <row r="891" s="9" customFormat="1" ht="11.25"/>
    <row r="892" s="9" customFormat="1" ht="11.25"/>
    <row r="893" s="9" customFormat="1" ht="11.25"/>
    <row r="894" s="9" customFormat="1" ht="11.25"/>
    <row r="895" s="9" customFormat="1" ht="11.25"/>
    <row r="896" s="9" customFormat="1" ht="11.25"/>
    <row r="897" s="9" customFormat="1" ht="11.25"/>
    <row r="898" s="9" customFormat="1" ht="11.25"/>
    <row r="899" s="9" customFormat="1" ht="11.25"/>
    <row r="900" s="9" customFormat="1" ht="11.25"/>
    <row r="901" s="9" customFormat="1" ht="11.25"/>
    <row r="902" s="9" customFormat="1" ht="11.25"/>
    <row r="903" s="9" customFormat="1" ht="11.25"/>
    <row r="904" s="9" customFormat="1" ht="11.25"/>
    <row r="905" s="9" customFormat="1" ht="11.25"/>
    <row r="906" s="9" customFormat="1" ht="11.25"/>
    <row r="907" s="9" customFormat="1" ht="11.25"/>
    <row r="908" s="9" customFormat="1" ht="11.25"/>
    <row r="909" s="9" customFormat="1" ht="11.25"/>
    <row r="910" s="9" customFormat="1" ht="11.25"/>
    <row r="911" s="9" customFormat="1" ht="11.25"/>
    <row r="912" s="9" customFormat="1" ht="11.25"/>
    <row r="913" s="9" customFormat="1" ht="11.25"/>
    <row r="914" s="9" customFormat="1" ht="11.25"/>
    <row r="915" s="9" customFormat="1" ht="11.25"/>
    <row r="916" s="9" customFormat="1" ht="11.25"/>
    <row r="917" s="9" customFormat="1" ht="11.25"/>
    <row r="918" s="9" customFormat="1" ht="11.25"/>
    <row r="919" s="9" customFormat="1" ht="11.25"/>
    <row r="920" s="9" customFormat="1" ht="11.25"/>
    <row r="921" s="9" customFormat="1" ht="11.25"/>
    <row r="922" s="9" customFormat="1" ht="11.25"/>
    <row r="923" s="9" customFormat="1" ht="11.25"/>
    <row r="924" s="9" customFormat="1" ht="11.25"/>
    <row r="925" s="9" customFormat="1" ht="11.25"/>
    <row r="926" s="9" customFormat="1" ht="11.25"/>
    <row r="927" s="9" customFormat="1" ht="11.25"/>
    <row r="928" s="9" customFormat="1" ht="11.25"/>
    <row r="929" s="9" customFormat="1" ht="11.25"/>
    <row r="930" s="9" customFormat="1" ht="11.25"/>
    <row r="931" s="9" customFormat="1" ht="11.25"/>
    <row r="932" s="9" customFormat="1" ht="11.25"/>
    <row r="933" s="9" customFormat="1" ht="11.25"/>
    <row r="934" s="9" customFormat="1" ht="11.25"/>
    <row r="935" s="9" customFormat="1" ht="11.25"/>
    <row r="936" s="9" customFormat="1" ht="11.25"/>
    <row r="937" s="9" customFormat="1" ht="11.25"/>
    <row r="938" s="9" customFormat="1" ht="11.25"/>
    <row r="939" s="9" customFormat="1" ht="11.25"/>
    <row r="940" s="9" customFormat="1" ht="11.25"/>
    <row r="941" s="9" customFormat="1" ht="11.25"/>
    <row r="942" s="9" customFormat="1" ht="11.25"/>
    <row r="943" s="9" customFormat="1" ht="11.25"/>
    <row r="944" s="9" customFormat="1" ht="11.25"/>
    <row r="945" s="9" customFormat="1" ht="11.25"/>
    <row r="946" s="9" customFormat="1" ht="11.25"/>
    <row r="947" s="9" customFormat="1" ht="11.25"/>
    <row r="948" s="9" customFormat="1" ht="11.25"/>
    <row r="949" s="9" customFormat="1" ht="11.25"/>
    <row r="950" s="9" customFormat="1" ht="11.25"/>
    <row r="951" s="9" customFormat="1" ht="11.25"/>
    <row r="952" s="9" customFormat="1" ht="11.25"/>
    <row r="953" s="9" customFormat="1" ht="11.25"/>
    <row r="954" s="9" customFormat="1" ht="11.25"/>
    <row r="955" s="9" customFormat="1" ht="11.25"/>
    <row r="956" s="9" customFormat="1" ht="11.25"/>
    <row r="957" s="9" customFormat="1" ht="11.25"/>
    <row r="958" s="9" customFormat="1" ht="11.25"/>
    <row r="959" s="9" customFormat="1" ht="11.25"/>
    <row r="960" s="9" customFormat="1" ht="11.25"/>
    <row r="961" s="9" customFormat="1" ht="11.25"/>
    <row r="962" s="9" customFormat="1" ht="11.25"/>
    <row r="963" s="9" customFormat="1" ht="11.25"/>
    <row r="964" s="9" customFormat="1" ht="11.25"/>
    <row r="965" s="9" customFormat="1" ht="11.25"/>
    <row r="966" s="9" customFormat="1" ht="11.25"/>
    <row r="967" s="9" customFormat="1" ht="11.25"/>
    <row r="968" s="9" customFormat="1" ht="11.25"/>
    <row r="969" s="9" customFormat="1" ht="11.25"/>
    <row r="970" s="9" customFormat="1" ht="11.25"/>
    <row r="971" s="9" customFormat="1" ht="11.25"/>
    <row r="972" s="9" customFormat="1" ht="11.25"/>
    <row r="973" s="9" customFormat="1" ht="11.25"/>
    <row r="974" s="9" customFormat="1" ht="11.25"/>
    <row r="975" s="9" customFormat="1" ht="11.25"/>
    <row r="976" s="9" customFormat="1" ht="11.25"/>
    <row r="977" s="9" customFormat="1" ht="11.25"/>
    <row r="978" s="9" customFormat="1" ht="11.25"/>
    <row r="979" s="9" customFormat="1" ht="11.25"/>
    <row r="980" s="9" customFormat="1" ht="11.25"/>
    <row r="981" s="9" customFormat="1" ht="11.25"/>
    <row r="982" s="9" customFormat="1" ht="11.25"/>
    <row r="983" s="9" customFormat="1" ht="11.25"/>
    <row r="984" s="9" customFormat="1" ht="11.25"/>
    <row r="985" s="9" customFormat="1" ht="11.25"/>
    <row r="986" s="9" customFormat="1" ht="11.25"/>
    <row r="987" s="9" customFormat="1" ht="11.25"/>
    <row r="988" s="9" customFormat="1" ht="11.25"/>
    <row r="989" s="9" customFormat="1" ht="11.25"/>
    <row r="990" s="9" customFormat="1" ht="11.25"/>
    <row r="991" s="9" customFormat="1" ht="11.25"/>
    <row r="992" s="9" customFormat="1" ht="11.25"/>
    <row r="993" s="9" customFormat="1" ht="11.25"/>
    <row r="994" s="9" customFormat="1" ht="11.25"/>
    <row r="995" s="9" customFormat="1" ht="11.25"/>
    <row r="996" s="9" customFormat="1" ht="11.25"/>
    <row r="997" s="9" customFormat="1" ht="11.25"/>
    <row r="998" s="9" customFormat="1" ht="11.25"/>
    <row r="999" s="9" customFormat="1" ht="11.25"/>
    <row r="1000" s="9" customFormat="1" ht="11.25"/>
    <row r="1001" s="9" customFormat="1" ht="11.25"/>
    <row r="1002" s="9" customFormat="1" ht="11.25"/>
    <row r="1003" s="9" customFormat="1" ht="11.25"/>
    <row r="1004" s="9" customFormat="1" ht="11.25"/>
    <row r="1005" s="9" customFormat="1" ht="11.25"/>
    <row r="1006" s="9" customFormat="1" ht="11.25"/>
    <row r="1007" s="9" customFormat="1" ht="11.25"/>
    <row r="1008" s="9" customFormat="1" ht="11.25"/>
    <row r="1009" s="9" customFormat="1" ht="11.25"/>
    <row r="1010" s="9" customFormat="1" ht="11.25"/>
    <row r="1011" s="9" customFormat="1" ht="11.25"/>
    <row r="1012" s="9" customFormat="1" ht="11.25"/>
    <row r="1013" s="9" customFormat="1" ht="11.25"/>
    <row r="1014" s="9" customFormat="1" ht="11.25"/>
    <row r="1015" s="9" customFormat="1" ht="11.25"/>
    <row r="1016" s="9" customFormat="1" ht="11.25"/>
    <row r="1017" s="9" customFormat="1" ht="11.25"/>
    <row r="1018" s="9" customFormat="1" ht="11.25"/>
    <row r="1019" s="9" customFormat="1" ht="11.25"/>
    <row r="1020" s="9" customFormat="1" ht="11.25"/>
    <row r="1021" s="9" customFormat="1" ht="11.25"/>
    <row r="1022" s="9" customFormat="1" ht="11.25"/>
    <row r="1023" s="9" customFormat="1" ht="11.25"/>
    <row r="1024" s="9" customFormat="1" ht="11.25"/>
    <row r="1025" s="9" customFormat="1" ht="11.25"/>
    <row r="1026" s="9" customFormat="1" ht="11.25"/>
    <row r="1027" s="9" customFormat="1" ht="11.25"/>
    <row r="1028" s="9" customFormat="1" ht="11.25"/>
    <row r="1029" s="9" customFormat="1" ht="11.25"/>
    <row r="1030" s="9" customFormat="1" ht="11.25"/>
    <row r="1031" s="9" customFormat="1" ht="11.25"/>
    <row r="1032" s="9" customFormat="1" ht="11.25"/>
    <row r="1033" s="9" customFormat="1" ht="11.25"/>
    <row r="1034" s="9" customFormat="1" ht="11.25"/>
    <row r="1035" s="9" customFormat="1" ht="11.25"/>
    <row r="1036" s="9" customFormat="1" ht="11.25"/>
    <row r="1037" s="9" customFormat="1" ht="11.25"/>
    <row r="1038" s="9" customFormat="1" ht="11.25"/>
    <row r="1039" s="9" customFormat="1" ht="11.25"/>
    <row r="1040" s="9" customFormat="1" ht="11.25"/>
    <row r="1041" s="9" customFormat="1" ht="11.25"/>
    <row r="1042" s="9" customFormat="1" ht="11.25"/>
    <row r="1043" s="9" customFormat="1" ht="11.25"/>
    <row r="1044" s="9" customFormat="1" ht="11.25"/>
    <row r="1045" s="9" customFormat="1" ht="11.25"/>
    <row r="1046" s="9" customFormat="1" ht="11.25"/>
    <row r="1047" s="9" customFormat="1" ht="11.25"/>
    <row r="1048" s="9" customFormat="1" ht="11.25"/>
    <row r="1049" s="9" customFormat="1" ht="11.25"/>
    <row r="1050" s="9" customFormat="1" ht="11.25"/>
    <row r="1051" s="9" customFormat="1" ht="11.25"/>
    <row r="1052" s="9" customFormat="1" ht="11.25"/>
    <row r="1053" s="9" customFormat="1" ht="11.25"/>
    <row r="1054" s="9" customFormat="1" ht="11.25"/>
    <row r="1055" s="9" customFormat="1" ht="11.25"/>
    <row r="1056" s="9" customFormat="1" ht="11.25"/>
    <row r="1057" s="9" customFormat="1" ht="11.25"/>
    <row r="1058" s="9" customFormat="1" ht="11.25"/>
    <row r="1059" s="9" customFormat="1" ht="11.25"/>
    <row r="1060" s="9" customFormat="1" ht="11.25"/>
    <row r="1061" s="9" customFormat="1" ht="11.25"/>
    <row r="1062" s="9" customFormat="1" ht="11.25"/>
    <row r="1063" s="9" customFormat="1" ht="11.25"/>
    <row r="1064" s="9" customFormat="1" ht="11.25"/>
    <row r="1065" s="9" customFormat="1" ht="11.25"/>
    <row r="1066" s="9" customFormat="1" ht="11.25"/>
    <row r="1067" s="9" customFormat="1" ht="11.25"/>
    <row r="1068" s="9" customFormat="1" ht="11.25"/>
    <row r="1069" s="9" customFormat="1" ht="11.25"/>
    <row r="1070" s="9" customFormat="1" ht="11.25"/>
    <row r="1071" s="9" customFormat="1" ht="11.25"/>
    <row r="1072" s="9" customFormat="1" ht="11.25"/>
    <row r="1073" s="9" customFormat="1" ht="11.25"/>
    <row r="1074" s="9" customFormat="1" ht="11.25"/>
    <row r="1075" s="9" customFormat="1" ht="11.25"/>
    <row r="1076" s="9" customFormat="1" ht="11.25"/>
    <row r="1077" s="9" customFormat="1" ht="11.25"/>
    <row r="1078" s="9" customFormat="1" ht="11.25"/>
    <row r="1079" s="9" customFormat="1" ht="11.25"/>
    <row r="1080" s="9" customFormat="1" ht="11.25"/>
    <row r="1081" s="9" customFormat="1" ht="11.25"/>
    <row r="1082" s="9" customFormat="1" ht="11.25"/>
    <row r="1083" s="9" customFormat="1" ht="11.25"/>
    <row r="1084" s="9" customFormat="1" ht="11.25"/>
    <row r="1085" s="9" customFormat="1" ht="11.25"/>
    <row r="1086" s="9" customFormat="1" ht="11.25"/>
    <row r="1087" s="9" customFormat="1" ht="11.25"/>
    <row r="1088" s="9" customFormat="1" ht="11.25"/>
    <row r="1089" s="9" customFormat="1" ht="11.25"/>
    <row r="1090" s="9" customFormat="1" ht="11.25"/>
    <row r="1091" s="9" customFormat="1" ht="11.25"/>
    <row r="1092" s="9" customFormat="1" ht="11.25"/>
    <row r="1093" s="9" customFormat="1" ht="11.25"/>
    <row r="1094" s="9" customFormat="1" ht="11.25"/>
    <row r="1095" s="9" customFormat="1" ht="11.25"/>
    <row r="1096" s="9" customFormat="1" ht="11.25"/>
    <row r="1097" s="9" customFormat="1" ht="11.25"/>
    <row r="1098" s="9" customFormat="1" ht="11.25"/>
    <row r="1099" s="9" customFormat="1" ht="11.25"/>
    <row r="1100" s="9" customFormat="1" ht="11.25"/>
    <row r="1101" s="9" customFormat="1" ht="11.25"/>
    <row r="1102" s="9" customFormat="1" ht="11.25"/>
    <row r="1103" s="9" customFormat="1" ht="11.25"/>
    <row r="1104" s="9" customFormat="1" ht="11.25"/>
    <row r="1105" s="9" customFormat="1" ht="11.25"/>
    <row r="1106" s="9" customFormat="1" ht="11.25"/>
    <row r="1107" s="9" customFormat="1" ht="11.25"/>
    <row r="1108" s="9" customFormat="1" ht="11.25"/>
    <row r="1109" s="9" customFormat="1" ht="11.25"/>
    <row r="1110" s="9" customFormat="1" ht="11.25"/>
    <row r="1111" s="9" customFormat="1" ht="11.25"/>
    <row r="1112" s="9" customFormat="1" ht="11.25"/>
    <row r="1113" s="9" customFormat="1" ht="11.25"/>
    <row r="1114" s="9" customFormat="1" ht="11.25"/>
    <row r="1115" s="9" customFormat="1" ht="11.25"/>
    <row r="1116" s="9" customFormat="1" ht="11.25"/>
    <row r="1117" s="9" customFormat="1" ht="11.25"/>
    <row r="1118" s="9" customFormat="1" ht="11.25"/>
    <row r="1119" s="9" customFormat="1" ht="11.25"/>
    <row r="1120" s="9" customFormat="1" ht="11.25"/>
    <row r="1121" s="9" customFormat="1" ht="11.25"/>
    <row r="1122" s="9" customFormat="1" ht="11.25"/>
    <row r="1123" s="9" customFormat="1" ht="11.25"/>
    <row r="1124" s="9" customFormat="1" ht="11.25"/>
    <row r="1125" s="9" customFormat="1" ht="11.25"/>
    <row r="1126" s="9" customFormat="1" ht="11.25"/>
    <row r="1127" s="9" customFormat="1" ht="11.25"/>
    <row r="1128" s="9" customFormat="1" ht="11.25"/>
    <row r="1129" s="9" customFormat="1" ht="11.25"/>
    <row r="1130" s="9" customFormat="1" ht="11.25"/>
    <row r="1131" s="9" customFormat="1" ht="11.25"/>
    <row r="1132" s="9" customFormat="1" ht="11.25"/>
    <row r="1133" s="9" customFormat="1" ht="11.25"/>
    <row r="1134" s="9" customFormat="1" ht="11.25"/>
    <row r="1135" s="9" customFormat="1" ht="11.25"/>
    <row r="1136" s="9" customFormat="1" ht="11.25"/>
    <row r="1137" s="9" customFormat="1" ht="11.25"/>
    <row r="1138" s="9" customFormat="1" ht="11.25"/>
    <row r="1139" s="9" customFormat="1" ht="11.25"/>
    <row r="1140" s="9" customFormat="1" ht="11.25"/>
    <row r="1141" s="9" customFormat="1" ht="11.25"/>
    <row r="1142" s="9" customFormat="1" ht="11.25"/>
    <row r="1143" s="9" customFormat="1" ht="11.25"/>
    <row r="1144" s="9" customFormat="1" ht="11.25"/>
    <row r="1145" s="9" customFormat="1" ht="11.25"/>
    <row r="1146" s="9" customFormat="1" ht="11.25"/>
    <row r="1147" s="9" customFormat="1" ht="11.25"/>
    <row r="1148" s="9" customFormat="1" ht="11.25"/>
    <row r="1149" s="9" customFormat="1" ht="11.25"/>
  </sheetData>
  <sheetProtection/>
  <mergeCells count="14">
    <mergeCell ref="A1:I1"/>
    <mergeCell ref="A13:I13"/>
    <mergeCell ref="A20:I20"/>
    <mergeCell ref="D11:F11"/>
    <mergeCell ref="A11:A12"/>
    <mergeCell ref="B11:B12"/>
    <mergeCell ref="C3:I3"/>
    <mergeCell ref="H4:I4"/>
    <mergeCell ref="I11:I12"/>
    <mergeCell ref="A22:B22"/>
    <mergeCell ref="C11:C12"/>
    <mergeCell ref="G11:G12"/>
    <mergeCell ref="H11:H12"/>
    <mergeCell ref="A19:B19"/>
  </mergeCells>
  <printOptions horizontalCentered="1" verticalCentered="1"/>
  <pageMargins left="0.3937007874015748" right="0.4724409448818898" top="1.5748031496062993" bottom="1.5748031496062993" header="0" footer="0.3937007874015748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7.57421875" style="3" customWidth="1"/>
    <col min="2" max="2" width="25.421875" style="3" customWidth="1"/>
    <col min="3" max="3" width="55.00390625" style="3" customWidth="1"/>
    <col min="4" max="4" width="20.8515625" style="3" customWidth="1"/>
    <col min="5" max="16384" width="11.421875" style="3" customWidth="1"/>
  </cols>
  <sheetData>
    <row r="1" spans="1:11" s="22" customFormat="1" ht="18">
      <c r="A1" s="216" t="s">
        <v>207</v>
      </c>
      <c r="B1" s="216"/>
      <c r="C1" s="216"/>
      <c r="D1" s="216"/>
      <c r="E1" s="20"/>
      <c r="F1" s="20"/>
      <c r="G1" s="20"/>
      <c r="H1" s="20"/>
      <c r="I1" s="20"/>
      <c r="J1" s="20"/>
      <c r="K1" s="21"/>
    </row>
    <row r="2" spans="1:11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</row>
    <row r="3" spans="1:11" s="11" customFormat="1" ht="14.25">
      <c r="A3" s="10" t="s">
        <v>7</v>
      </c>
      <c r="B3" s="10"/>
      <c r="C3" s="28" t="str">
        <f>'POA-01'!C3:H3</f>
        <v>CONTROL DEL APROVECHAMIENTO Y TRAFICO ILEGAL DE ESPECIES.</v>
      </c>
      <c r="E3" s="16"/>
      <c r="F3" s="16"/>
      <c r="G3" s="16"/>
      <c r="H3" s="16"/>
      <c r="I3" s="16"/>
      <c r="J3" s="16"/>
      <c r="K3" s="12"/>
    </row>
    <row r="4" spans="1:11" s="11" customFormat="1" ht="15" customHeight="1">
      <c r="A4" s="10"/>
      <c r="B4" s="10"/>
      <c r="C4" s="10"/>
      <c r="D4" s="16"/>
      <c r="E4" s="16"/>
      <c r="F4" s="16"/>
      <c r="G4" s="16"/>
      <c r="H4" s="16"/>
      <c r="I4" s="16"/>
      <c r="J4" s="16"/>
      <c r="K4" s="12"/>
    </row>
    <row r="5" spans="1:11" s="11" customFormat="1" ht="14.25">
      <c r="A5" s="12" t="s">
        <v>8</v>
      </c>
      <c r="B5" s="12"/>
      <c r="C5" s="29">
        <f>'POA-01'!C5</f>
        <v>334000000</v>
      </c>
      <c r="D5" s="16"/>
      <c r="E5" s="16"/>
      <c r="F5" s="16"/>
      <c r="G5" s="16"/>
      <c r="H5" s="16"/>
      <c r="I5" s="16"/>
      <c r="J5" s="16"/>
      <c r="K5" s="12"/>
    </row>
    <row r="6" spans="1:11" s="11" customFormat="1" ht="14.25">
      <c r="A6" s="12" t="s">
        <v>10</v>
      </c>
      <c r="B6" s="12"/>
      <c r="C6" s="30">
        <f>'POA-01'!C6</f>
        <v>0</v>
      </c>
      <c r="D6" s="16"/>
      <c r="E6" s="16"/>
      <c r="F6" s="16"/>
      <c r="G6" s="16"/>
      <c r="H6" s="16"/>
      <c r="I6" s="16"/>
      <c r="J6" s="16"/>
      <c r="K6" s="12"/>
    </row>
    <row r="7" spans="1:11" s="11" customFormat="1" ht="14.25">
      <c r="A7" s="12" t="s">
        <v>9</v>
      </c>
      <c r="B7" s="12"/>
      <c r="C7" s="30">
        <f>'POA-01'!C7</f>
        <v>334000000</v>
      </c>
      <c r="D7" s="16"/>
      <c r="E7" s="16"/>
      <c r="F7" s="16"/>
      <c r="G7" s="16"/>
      <c r="H7" s="16"/>
      <c r="I7" s="16"/>
      <c r="J7" s="16"/>
      <c r="K7" s="12"/>
    </row>
    <row r="8" spans="2:11" s="11" customFormat="1" ht="14.25">
      <c r="B8" s="12"/>
      <c r="C8" s="30"/>
      <c r="D8" s="16"/>
      <c r="E8" s="16"/>
      <c r="F8" s="16"/>
      <c r="G8" s="16"/>
      <c r="H8" s="16"/>
      <c r="I8" s="16"/>
      <c r="J8" s="16"/>
      <c r="K8" s="12"/>
    </row>
    <row r="9" spans="2:11" s="11" customFormat="1" ht="14.25">
      <c r="B9" s="12"/>
      <c r="C9" s="30"/>
      <c r="D9" s="16"/>
      <c r="E9" s="16"/>
      <c r="F9" s="16"/>
      <c r="G9" s="16"/>
      <c r="H9" s="16"/>
      <c r="I9" s="16"/>
      <c r="J9" s="16"/>
      <c r="K9" s="12"/>
    </row>
    <row r="10" spans="2:11" s="11" customFormat="1" ht="14.25">
      <c r="B10" s="112"/>
      <c r="C10" s="30"/>
      <c r="D10" s="30"/>
      <c r="E10" s="16"/>
      <c r="F10" s="16"/>
      <c r="G10" s="16"/>
      <c r="H10" s="16"/>
      <c r="I10" s="16"/>
      <c r="J10" s="16"/>
      <c r="K10" s="12"/>
    </row>
    <row r="11" spans="2:11" s="11" customFormat="1" ht="14.25">
      <c r="B11" s="12"/>
      <c r="C11" s="30"/>
      <c r="D11" s="30"/>
      <c r="E11" s="16"/>
      <c r="F11" s="16"/>
      <c r="G11" s="16"/>
      <c r="H11" s="16"/>
      <c r="I11" s="16"/>
      <c r="J11" s="16"/>
      <c r="K11" s="12"/>
    </row>
    <row r="12" s="9" customFormat="1" ht="21.75" customHeight="1"/>
    <row r="13" spans="1:4" s="13" customFormat="1" ht="12.75" thickBot="1">
      <c r="A13" s="17" t="s">
        <v>48</v>
      </c>
      <c r="B13" s="17"/>
      <c r="D13" s="14" t="s">
        <v>49</v>
      </c>
    </row>
    <row r="14" spans="1:4" s="9" customFormat="1" ht="12.75" customHeight="1" thickBot="1">
      <c r="A14" s="82" t="s">
        <v>50</v>
      </c>
      <c r="B14" s="249" t="s">
        <v>35</v>
      </c>
      <c r="C14" s="250"/>
      <c r="D14" s="83" t="s">
        <v>27</v>
      </c>
    </row>
    <row r="15" spans="1:4" s="9" customFormat="1" ht="11.25">
      <c r="A15" s="80">
        <v>2</v>
      </c>
      <c r="B15" s="251" t="s">
        <v>143</v>
      </c>
      <c r="C15" s="252"/>
      <c r="D15" s="81">
        <f>SUM(D16:D33)</f>
        <v>66000000</v>
      </c>
    </row>
    <row r="16" spans="1:4" s="9" customFormat="1" ht="11.25">
      <c r="A16" s="60" t="s">
        <v>120</v>
      </c>
      <c r="B16" s="247" t="s">
        <v>119</v>
      </c>
      <c r="C16" s="248"/>
      <c r="D16" s="59"/>
    </row>
    <row r="17" spans="1:4" s="9" customFormat="1" ht="11.25">
      <c r="A17" s="60" t="s">
        <v>121</v>
      </c>
      <c r="B17" s="247" t="s">
        <v>122</v>
      </c>
      <c r="C17" s="248"/>
      <c r="D17" s="181">
        <v>1500000</v>
      </c>
    </row>
    <row r="18" spans="1:4" s="9" customFormat="1" ht="11.25">
      <c r="A18" s="60" t="s">
        <v>123</v>
      </c>
      <c r="B18" s="247" t="s">
        <v>134</v>
      </c>
      <c r="C18" s="248"/>
      <c r="D18" s="181">
        <v>5000000</v>
      </c>
    </row>
    <row r="19" spans="1:4" s="9" customFormat="1" ht="11.25">
      <c r="A19" s="60" t="s">
        <v>124</v>
      </c>
      <c r="B19" s="247" t="s">
        <v>135</v>
      </c>
      <c r="C19" s="248"/>
      <c r="D19" s="181">
        <v>20000000</v>
      </c>
    </row>
    <row r="20" spans="1:4" s="9" customFormat="1" ht="11.25">
      <c r="A20" s="60" t="s">
        <v>125</v>
      </c>
      <c r="B20" s="247" t="s">
        <v>144</v>
      </c>
      <c r="C20" s="248"/>
      <c r="D20" s="181">
        <v>9500000</v>
      </c>
    </row>
    <row r="21" spans="1:4" s="9" customFormat="1" ht="11.25">
      <c r="A21" s="60" t="s">
        <v>126</v>
      </c>
      <c r="B21" s="247" t="s">
        <v>136</v>
      </c>
      <c r="C21" s="248"/>
      <c r="D21" s="181">
        <v>5000000</v>
      </c>
    </row>
    <row r="22" spans="1:4" s="9" customFormat="1" ht="11.25">
      <c r="A22" s="60" t="s">
        <v>127</v>
      </c>
      <c r="B22" s="247" t="s">
        <v>137</v>
      </c>
      <c r="C22" s="248"/>
      <c r="D22" s="181"/>
    </row>
    <row r="23" spans="1:4" s="9" customFormat="1" ht="11.25">
      <c r="A23" s="60" t="s">
        <v>128</v>
      </c>
      <c r="B23" s="247" t="s">
        <v>138</v>
      </c>
      <c r="C23" s="248"/>
      <c r="D23" s="181"/>
    </row>
    <row r="24" spans="1:4" s="9" customFormat="1" ht="11.25">
      <c r="A24" s="60" t="s">
        <v>129</v>
      </c>
      <c r="B24" s="247" t="s">
        <v>139</v>
      </c>
      <c r="C24" s="248"/>
      <c r="D24" s="181">
        <v>8000000</v>
      </c>
    </row>
    <row r="25" spans="1:4" s="9" customFormat="1" ht="11.25">
      <c r="A25" s="60" t="s">
        <v>130</v>
      </c>
      <c r="B25" s="247" t="s">
        <v>215</v>
      </c>
      <c r="C25" s="248"/>
      <c r="D25" s="181">
        <v>10000000</v>
      </c>
    </row>
    <row r="26" spans="1:4" s="9" customFormat="1" ht="11.25">
      <c r="A26" s="60" t="s">
        <v>131</v>
      </c>
      <c r="B26" s="247" t="s">
        <v>140</v>
      </c>
      <c r="C26" s="248"/>
      <c r="D26" s="181">
        <v>4000000</v>
      </c>
    </row>
    <row r="27" spans="1:4" s="9" customFormat="1" ht="11.25">
      <c r="A27" s="60" t="s">
        <v>132</v>
      </c>
      <c r="B27" s="247" t="s">
        <v>141</v>
      </c>
      <c r="C27" s="248"/>
      <c r="D27" s="59"/>
    </row>
    <row r="28" spans="1:4" s="9" customFormat="1" ht="11.25">
      <c r="A28" s="60" t="s">
        <v>133</v>
      </c>
      <c r="B28" s="247" t="s">
        <v>142</v>
      </c>
      <c r="C28" s="248"/>
      <c r="D28" s="59"/>
    </row>
    <row r="29" spans="1:4" s="9" customFormat="1" ht="11.25">
      <c r="A29" s="60" t="s">
        <v>145</v>
      </c>
      <c r="B29" s="247" t="s">
        <v>146</v>
      </c>
      <c r="C29" s="248"/>
      <c r="D29" s="59"/>
    </row>
    <row r="30" spans="1:4" s="9" customFormat="1" ht="11.25">
      <c r="A30" s="60">
        <v>2.17</v>
      </c>
      <c r="B30" s="247" t="s">
        <v>159</v>
      </c>
      <c r="C30" s="248"/>
      <c r="D30" s="59"/>
    </row>
    <row r="31" spans="1:4" s="9" customFormat="1" ht="11.25">
      <c r="A31" s="60">
        <v>2.18</v>
      </c>
      <c r="B31" s="247" t="s">
        <v>160</v>
      </c>
      <c r="C31" s="248"/>
      <c r="D31" s="59"/>
    </row>
    <row r="32" spans="1:4" s="9" customFormat="1" ht="11.25">
      <c r="A32" s="60">
        <v>2.19</v>
      </c>
      <c r="B32" s="247" t="s">
        <v>168</v>
      </c>
      <c r="C32" s="248"/>
      <c r="D32" s="59"/>
    </row>
    <row r="33" spans="1:4" s="9" customFormat="1" ht="11.25">
      <c r="A33" s="60">
        <v>2.2</v>
      </c>
      <c r="B33" s="247" t="s">
        <v>169</v>
      </c>
      <c r="C33" s="248"/>
      <c r="D33" s="59">
        <v>3000000</v>
      </c>
    </row>
    <row r="34" spans="1:4" s="9" customFormat="1" ht="11.25">
      <c r="A34" s="60"/>
      <c r="B34" s="247"/>
      <c r="C34" s="248"/>
      <c r="D34" s="59"/>
    </row>
    <row r="35" s="9" customFormat="1" ht="11.25">
      <c r="A35" s="61"/>
    </row>
    <row r="36" s="9" customFormat="1" ht="14.25">
      <c r="A36" s="11"/>
    </row>
    <row r="37" spans="1:3" s="9" customFormat="1" ht="14.25">
      <c r="A37" s="11"/>
      <c r="B37" s="13"/>
      <c r="C37" s="201"/>
    </row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</sheetData>
  <sheetProtection/>
  <mergeCells count="22">
    <mergeCell ref="B20:C20"/>
    <mergeCell ref="B21:C21"/>
    <mergeCell ref="A1:D1"/>
    <mergeCell ref="B14:C14"/>
    <mergeCell ref="B15:C15"/>
    <mergeCell ref="B16:C16"/>
    <mergeCell ref="B18:C18"/>
    <mergeCell ref="B19:C19"/>
    <mergeCell ref="B17:C17"/>
    <mergeCell ref="B34:C34"/>
    <mergeCell ref="B30:C30"/>
    <mergeCell ref="B31:C31"/>
    <mergeCell ref="B32:C32"/>
    <mergeCell ref="B33:C33"/>
    <mergeCell ref="B29:C29"/>
    <mergeCell ref="B28:C28"/>
    <mergeCell ref="B22:C22"/>
    <mergeCell ref="B23:C23"/>
    <mergeCell ref="B25:C25"/>
    <mergeCell ref="B26:C26"/>
    <mergeCell ref="B27:C27"/>
    <mergeCell ref="B24:C24"/>
  </mergeCells>
  <printOptions horizontalCentered="1" verticalCentered="1"/>
  <pageMargins left="0.3937007874015748" right="0.4330708661417323" top="1.5748031496062993" bottom="1.5748031496062993" header="0" footer="0.3937007874015748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ySplit="5" topLeftCell="BM15" activePane="bottomLeft" state="frozen"/>
      <selection pane="topLeft" activeCell="B1" sqref="B1"/>
      <selection pane="bottomLeft" activeCell="B10" sqref="B10"/>
    </sheetView>
  </sheetViews>
  <sheetFormatPr defaultColWidth="11.421875" defaultRowHeight="12.75"/>
  <cols>
    <col min="1" max="1" width="8.8515625" style="63" customWidth="1"/>
    <col min="2" max="2" width="21.7109375" style="63" customWidth="1"/>
    <col min="3" max="3" width="12.00390625" style="63" customWidth="1"/>
    <col min="4" max="4" width="11.00390625" style="63" customWidth="1"/>
    <col min="5" max="5" width="10.57421875" style="63" customWidth="1"/>
    <col min="6" max="6" width="10.7109375" style="63" customWidth="1"/>
    <col min="7" max="7" width="12.28125" style="63" customWidth="1"/>
    <col min="8" max="8" width="10.8515625" style="63" customWidth="1"/>
    <col min="9" max="9" width="12.7109375" style="63" customWidth="1"/>
    <col min="10" max="10" width="12.140625" style="63" customWidth="1"/>
    <col min="11" max="11" width="12.421875" style="63" customWidth="1"/>
    <col min="12" max="12" width="10.7109375" style="63" customWidth="1"/>
    <col min="13" max="13" width="12.421875" style="63" customWidth="1"/>
    <col min="14" max="14" width="11.140625" style="63" customWidth="1"/>
    <col min="15" max="15" width="10.8515625" style="63" customWidth="1"/>
    <col min="16" max="16" width="14.00390625" style="63" customWidth="1"/>
    <col min="17" max="16384" width="11.421875" style="63" customWidth="1"/>
  </cols>
  <sheetData>
    <row r="1" spans="1:16" ht="15">
      <c r="A1" s="253" t="s">
        <v>208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64" customFormat="1" ht="21" customHeight="1">
      <c r="A2" s="254" t="s">
        <v>217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11.25" thickBot="1">
      <c r="A3" s="65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ht="12.75" customHeight="1" thickBot="1">
      <c r="A4" s="258"/>
      <c r="B4" s="260" t="s">
        <v>28</v>
      </c>
      <c r="C4" s="262" t="s">
        <v>149</v>
      </c>
      <c r="D4" s="255" t="s">
        <v>53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  <c r="P4" s="264" t="s">
        <v>31</v>
      </c>
    </row>
    <row r="5" spans="1:16" ht="13.5" customHeight="1" thickBot="1">
      <c r="A5" s="259"/>
      <c r="B5" s="261"/>
      <c r="C5" s="263"/>
      <c r="D5" s="89" t="s">
        <v>55</v>
      </c>
      <c r="E5" s="90" t="s">
        <v>186</v>
      </c>
      <c r="F5" s="90" t="s">
        <v>56</v>
      </c>
      <c r="G5" s="90" t="s">
        <v>57</v>
      </c>
      <c r="H5" s="90" t="s">
        <v>58</v>
      </c>
      <c r="I5" s="90" t="s">
        <v>59</v>
      </c>
      <c r="J5" s="90" t="s">
        <v>60</v>
      </c>
      <c r="K5" s="90" t="s">
        <v>61</v>
      </c>
      <c r="L5" s="90" t="s">
        <v>62</v>
      </c>
      <c r="M5" s="90" t="s">
        <v>63</v>
      </c>
      <c r="N5" s="90" t="s">
        <v>64</v>
      </c>
      <c r="O5" s="91" t="s">
        <v>65</v>
      </c>
      <c r="P5" s="265"/>
    </row>
    <row r="6" spans="1:16" ht="10.5">
      <c r="A6" s="86">
        <v>1000</v>
      </c>
      <c r="B6" s="87" t="s">
        <v>66</v>
      </c>
      <c r="C6" s="184">
        <f>SUM(C7:C8)</f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f>SUM(D6:O6)</f>
        <v>0</v>
      </c>
    </row>
    <row r="7" spans="1:16" ht="10.5">
      <c r="A7" s="70">
        <v>1001</v>
      </c>
      <c r="B7" s="70" t="s">
        <v>67</v>
      </c>
      <c r="C7" s="185">
        <f>'POA-02'!J22</f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74">
        <f aca="true" t="shared" si="0" ref="P7:P44">SUM(D7:O7)</f>
        <v>0</v>
      </c>
    </row>
    <row r="8" spans="1:16" ht="10.5">
      <c r="A8" s="70">
        <v>1002</v>
      </c>
      <c r="B8" s="70" t="s">
        <v>68</v>
      </c>
      <c r="C8" s="185">
        <f>'POA-02'!J29</f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74">
        <f t="shared" si="0"/>
        <v>0</v>
      </c>
    </row>
    <row r="9" spans="1:16" ht="10.5">
      <c r="A9" s="72">
        <v>2000</v>
      </c>
      <c r="B9" s="70" t="s">
        <v>69</v>
      </c>
      <c r="C9" s="186">
        <f>+C10+C11+C15+C16+C20+C23+C27+C28+C29+C30+C31+C32+C33+C34+C35+C38+C39</f>
        <v>79000000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74">
        <f>+P10+P11+P15+P16+P20+P23+P27+P28+P29+P30+P31+P32+P33+P34+P35+P38+P39</f>
        <v>79000000.00399998</v>
      </c>
    </row>
    <row r="10" spans="1:16" ht="10.5">
      <c r="A10" s="70">
        <v>2001</v>
      </c>
      <c r="B10" s="70" t="s">
        <v>70</v>
      </c>
      <c r="C10" s="185">
        <f>'POA-04'!G23</f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74">
        <f t="shared" si="0"/>
        <v>0</v>
      </c>
    </row>
    <row r="11" spans="1:16" ht="10.5">
      <c r="A11" s="70">
        <v>2002</v>
      </c>
      <c r="B11" s="70" t="s">
        <v>71</v>
      </c>
      <c r="C11" s="185">
        <f>'POA-03'!H22</f>
        <v>16000000</v>
      </c>
      <c r="D11" s="88">
        <v>0</v>
      </c>
      <c r="E11" s="88">
        <v>0</v>
      </c>
      <c r="F11" s="88">
        <v>16000000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74">
        <f t="shared" si="0"/>
        <v>16000000</v>
      </c>
    </row>
    <row r="12" spans="1:16" ht="10.5">
      <c r="A12" s="70" t="s">
        <v>72</v>
      </c>
      <c r="B12" s="70" t="s">
        <v>73</v>
      </c>
      <c r="C12" s="185"/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74">
        <f t="shared" si="0"/>
        <v>0</v>
      </c>
    </row>
    <row r="13" spans="1:16" ht="10.5">
      <c r="A13" s="70" t="s">
        <v>74</v>
      </c>
      <c r="B13" s="70" t="s">
        <v>75</v>
      </c>
      <c r="C13" s="185"/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74">
        <f t="shared" si="0"/>
        <v>0</v>
      </c>
    </row>
    <row r="14" spans="1:16" ht="10.5">
      <c r="A14" s="70" t="s">
        <v>76</v>
      </c>
      <c r="B14" s="70" t="s">
        <v>77</v>
      </c>
      <c r="C14" s="185"/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74">
        <f t="shared" si="0"/>
        <v>0</v>
      </c>
    </row>
    <row r="15" spans="1:16" ht="24" customHeight="1">
      <c r="A15" s="70">
        <v>2003</v>
      </c>
      <c r="B15" s="77" t="s">
        <v>78</v>
      </c>
      <c r="C15" s="185">
        <f>'POA-06'!D16</f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74">
        <f t="shared" si="0"/>
        <v>0</v>
      </c>
    </row>
    <row r="16" spans="1:16" ht="10.5">
      <c r="A16" s="70">
        <v>2004</v>
      </c>
      <c r="B16" s="70" t="s">
        <v>79</v>
      </c>
      <c r="C16" s="185">
        <f>'POA-06'!D17</f>
        <v>1500000</v>
      </c>
      <c r="D16" s="88">
        <v>125000</v>
      </c>
      <c r="E16" s="88">
        <v>125000</v>
      </c>
      <c r="F16" s="88">
        <v>125000</v>
      </c>
      <c r="G16" s="88">
        <v>125000</v>
      </c>
      <c r="H16" s="88">
        <v>125000</v>
      </c>
      <c r="I16" s="88">
        <v>125000</v>
      </c>
      <c r="J16" s="88">
        <v>125000</v>
      </c>
      <c r="K16" s="88">
        <v>125000</v>
      </c>
      <c r="L16" s="88">
        <v>125000</v>
      </c>
      <c r="M16" s="88">
        <v>125000</v>
      </c>
      <c r="N16" s="88">
        <v>125000</v>
      </c>
      <c r="O16" s="88">
        <v>125000</v>
      </c>
      <c r="P16" s="74">
        <f t="shared" si="0"/>
        <v>1500000</v>
      </c>
    </row>
    <row r="17" spans="1:16" ht="10.5">
      <c r="A17" s="70" t="s">
        <v>80</v>
      </c>
      <c r="B17" s="70" t="s">
        <v>81</v>
      </c>
      <c r="C17" s="185"/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74">
        <f t="shared" si="0"/>
        <v>0</v>
      </c>
    </row>
    <row r="18" spans="1:16" ht="10.5">
      <c r="A18" s="70" t="s">
        <v>82</v>
      </c>
      <c r="B18" s="70" t="s">
        <v>83</v>
      </c>
      <c r="C18" s="185"/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74">
        <f t="shared" si="0"/>
        <v>0</v>
      </c>
    </row>
    <row r="19" spans="1:16" ht="10.5">
      <c r="A19" s="70" t="s">
        <v>84</v>
      </c>
      <c r="B19" s="70" t="s">
        <v>85</v>
      </c>
      <c r="C19" s="185"/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74">
        <f t="shared" si="0"/>
        <v>0</v>
      </c>
    </row>
    <row r="20" spans="1:16" ht="10.5">
      <c r="A20" s="70">
        <v>2005</v>
      </c>
      <c r="B20" s="70" t="s">
        <v>86</v>
      </c>
      <c r="C20" s="185">
        <f>'POA-06'!D18</f>
        <v>5000000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5000000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74">
        <f t="shared" si="0"/>
        <v>5000000</v>
      </c>
    </row>
    <row r="21" spans="1:16" ht="10.5">
      <c r="A21" s="70" t="s">
        <v>87</v>
      </c>
      <c r="B21" s="70" t="s">
        <v>88</v>
      </c>
      <c r="C21" s="185"/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74">
        <f t="shared" si="0"/>
        <v>0</v>
      </c>
    </row>
    <row r="22" spans="1:16" ht="10.5">
      <c r="A22" s="70" t="s">
        <v>89</v>
      </c>
      <c r="B22" s="70" t="s">
        <v>90</v>
      </c>
      <c r="C22" s="185"/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74">
        <f t="shared" si="0"/>
        <v>0</v>
      </c>
    </row>
    <row r="23" spans="1:16" ht="10.5">
      <c r="A23" s="70">
        <v>2006</v>
      </c>
      <c r="B23" s="70" t="s">
        <v>91</v>
      </c>
      <c r="C23" s="185">
        <f>'POA-06'!D19</f>
        <v>20000000</v>
      </c>
      <c r="D23" s="88">
        <v>1666666.667</v>
      </c>
      <c r="E23" s="88">
        <v>1666666.667</v>
      </c>
      <c r="F23" s="88">
        <v>1666666.667</v>
      </c>
      <c r="G23" s="88">
        <v>1666666.667</v>
      </c>
      <c r="H23" s="88">
        <v>1666666.667</v>
      </c>
      <c r="I23" s="88">
        <v>1666666.667</v>
      </c>
      <c r="J23" s="88">
        <v>1666666.667</v>
      </c>
      <c r="K23" s="88">
        <v>1666666.667</v>
      </c>
      <c r="L23" s="88">
        <v>1666666.667</v>
      </c>
      <c r="M23" s="88">
        <v>1666666.667</v>
      </c>
      <c r="N23" s="88">
        <v>1666666.667</v>
      </c>
      <c r="O23" s="88">
        <v>1666666.667</v>
      </c>
      <c r="P23" s="74">
        <f t="shared" si="0"/>
        <v>20000000.003999997</v>
      </c>
    </row>
    <row r="24" spans="1:16" ht="10.5">
      <c r="A24" s="70" t="s">
        <v>92</v>
      </c>
      <c r="B24" s="70" t="s">
        <v>93</v>
      </c>
      <c r="C24" s="185"/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74">
        <f t="shared" si="0"/>
        <v>0</v>
      </c>
    </row>
    <row r="25" spans="1:16" ht="21">
      <c r="A25" s="70" t="s">
        <v>94</v>
      </c>
      <c r="B25" s="77" t="s">
        <v>147</v>
      </c>
      <c r="C25" s="185"/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74">
        <f t="shared" si="0"/>
        <v>0</v>
      </c>
    </row>
    <row r="26" spans="1:16" ht="10.5">
      <c r="A26" s="70" t="s">
        <v>95</v>
      </c>
      <c r="B26" s="70" t="s">
        <v>96</v>
      </c>
      <c r="C26" s="185"/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74">
        <f t="shared" si="0"/>
        <v>0</v>
      </c>
    </row>
    <row r="27" spans="1:16" ht="10.5">
      <c r="A27" s="70">
        <v>2007</v>
      </c>
      <c r="B27" s="77" t="s">
        <v>97</v>
      </c>
      <c r="C27" s="185">
        <f>'POA-06'!D20</f>
        <v>9500000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9500000</v>
      </c>
      <c r="N27" s="88">
        <v>0</v>
      </c>
      <c r="O27" s="88">
        <v>0</v>
      </c>
      <c r="P27" s="74">
        <f t="shared" si="0"/>
        <v>9500000</v>
      </c>
    </row>
    <row r="28" spans="1:16" ht="21">
      <c r="A28" s="70">
        <v>2008</v>
      </c>
      <c r="B28" s="77" t="s">
        <v>98</v>
      </c>
      <c r="C28" s="185">
        <f>'POA-06'!D21</f>
        <v>5000000</v>
      </c>
      <c r="D28" s="88">
        <v>0</v>
      </c>
      <c r="E28" s="88">
        <v>833333.333333333</v>
      </c>
      <c r="F28" s="88">
        <v>0</v>
      </c>
      <c r="G28" s="88">
        <v>833333.333333333</v>
      </c>
      <c r="H28" s="88">
        <v>0</v>
      </c>
      <c r="I28" s="88">
        <v>833333.333333333</v>
      </c>
      <c r="J28" s="88">
        <v>0</v>
      </c>
      <c r="K28" s="88">
        <v>833333.333333333</v>
      </c>
      <c r="L28" s="88">
        <v>0</v>
      </c>
      <c r="M28" s="88">
        <v>833333.333333333</v>
      </c>
      <c r="N28" s="88">
        <v>0</v>
      </c>
      <c r="O28" s="88">
        <v>833333.333333333</v>
      </c>
      <c r="P28" s="74">
        <f t="shared" si="0"/>
        <v>4999999.999999998</v>
      </c>
    </row>
    <row r="29" spans="1:16" ht="10.5">
      <c r="A29" s="70">
        <v>2009</v>
      </c>
      <c r="B29" s="70" t="s">
        <v>99</v>
      </c>
      <c r="C29" s="185">
        <f>'POA-06'!D22</f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74">
        <f t="shared" si="0"/>
        <v>0</v>
      </c>
    </row>
    <row r="30" spans="1:16" ht="21">
      <c r="A30" s="70">
        <v>2010</v>
      </c>
      <c r="B30" s="77" t="s">
        <v>100</v>
      </c>
      <c r="C30" s="185">
        <f>'POA-06'!D23</f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74">
        <f t="shared" si="0"/>
        <v>0</v>
      </c>
    </row>
    <row r="31" spans="1:16" ht="10.5">
      <c r="A31" s="70">
        <v>2011</v>
      </c>
      <c r="B31" s="70" t="s">
        <v>101</v>
      </c>
      <c r="C31" s="185">
        <f>'POA-06'!D24</f>
        <v>8000000</v>
      </c>
      <c r="D31" s="88">
        <v>666666.666666666</v>
      </c>
      <c r="E31" s="88">
        <v>666666.666666666</v>
      </c>
      <c r="F31" s="88">
        <v>666666.666666666</v>
      </c>
      <c r="G31" s="88">
        <v>666666.666666666</v>
      </c>
      <c r="H31" s="88">
        <v>666666.666666666</v>
      </c>
      <c r="I31" s="88">
        <v>666666.666666666</v>
      </c>
      <c r="J31" s="88">
        <v>666666.666666666</v>
      </c>
      <c r="K31" s="88">
        <v>666666.666666666</v>
      </c>
      <c r="L31" s="88">
        <v>666666.666666666</v>
      </c>
      <c r="M31" s="88">
        <v>666666.666666666</v>
      </c>
      <c r="N31" s="88">
        <v>666666.666666666</v>
      </c>
      <c r="O31" s="88">
        <v>666666.666666666</v>
      </c>
      <c r="P31" s="74">
        <f t="shared" si="0"/>
        <v>7999999.999999993</v>
      </c>
    </row>
    <row r="32" spans="1:16" ht="21">
      <c r="A32" s="70">
        <v>2012</v>
      </c>
      <c r="B32" s="77" t="s">
        <v>102</v>
      </c>
      <c r="C32" s="185">
        <f>'POA-06'!D25</f>
        <v>10000000</v>
      </c>
      <c r="D32" s="88">
        <v>833333.333333333</v>
      </c>
      <c r="E32" s="88">
        <v>833333.333333333</v>
      </c>
      <c r="F32" s="88">
        <v>833333.333333333</v>
      </c>
      <c r="G32" s="88">
        <v>833333.333333333</v>
      </c>
      <c r="H32" s="88">
        <v>833333.333333333</v>
      </c>
      <c r="I32" s="88">
        <v>833333.333333333</v>
      </c>
      <c r="J32" s="88">
        <v>833333.333333333</v>
      </c>
      <c r="K32" s="88">
        <v>833333.333333333</v>
      </c>
      <c r="L32" s="88">
        <v>833333.333333333</v>
      </c>
      <c r="M32" s="88">
        <v>833333.333333333</v>
      </c>
      <c r="N32" s="88">
        <v>833333.333333333</v>
      </c>
      <c r="O32" s="88">
        <v>833333.333333333</v>
      </c>
      <c r="P32" s="74">
        <f t="shared" si="0"/>
        <v>9999999.999999996</v>
      </c>
    </row>
    <row r="33" spans="1:16" ht="10.5">
      <c r="A33" s="70">
        <v>2013</v>
      </c>
      <c r="B33" s="70" t="s">
        <v>103</v>
      </c>
      <c r="C33" s="185">
        <f>'POA-06'!D26</f>
        <v>4000000</v>
      </c>
      <c r="D33" s="88">
        <v>0</v>
      </c>
      <c r="E33" s="88">
        <v>0</v>
      </c>
      <c r="F33" s="88">
        <v>4000000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74">
        <f t="shared" si="0"/>
        <v>4000000</v>
      </c>
    </row>
    <row r="34" spans="1:16" ht="10.5">
      <c r="A34" s="70">
        <v>2014</v>
      </c>
      <c r="B34" s="70" t="s">
        <v>104</v>
      </c>
      <c r="C34" s="185">
        <f>'POA-06'!D27</f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74">
        <f t="shared" si="0"/>
        <v>0</v>
      </c>
    </row>
    <row r="35" spans="1:16" ht="10.5">
      <c r="A35" s="70">
        <v>2015</v>
      </c>
      <c r="B35" s="70" t="s">
        <v>105</v>
      </c>
      <c r="C35" s="185">
        <f>'POA-06'!D28</f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74">
        <f t="shared" si="0"/>
        <v>0</v>
      </c>
    </row>
    <row r="36" spans="1:16" ht="10.5">
      <c r="A36" s="70" t="s">
        <v>106</v>
      </c>
      <c r="B36" s="70" t="s">
        <v>107</v>
      </c>
      <c r="C36" s="185"/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74">
        <f t="shared" si="0"/>
        <v>0</v>
      </c>
    </row>
    <row r="37" spans="1:16" ht="10.5">
      <c r="A37" s="70" t="s">
        <v>108</v>
      </c>
      <c r="B37" s="70" t="s">
        <v>109</v>
      </c>
      <c r="C37" s="185"/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74">
        <f t="shared" si="0"/>
        <v>0</v>
      </c>
    </row>
    <row r="38" spans="1:16" ht="10.5">
      <c r="A38" s="70">
        <v>2016</v>
      </c>
      <c r="B38" s="70" t="s">
        <v>110</v>
      </c>
      <c r="C38" s="185">
        <f>+'POA-06'!D32</f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74">
        <f t="shared" si="0"/>
        <v>0</v>
      </c>
    </row>
    <row r="39" spans="1:16" ht="10.5">
      <c r="A39" s="70">
        <v>2017</v>
      </c>
      <c r="B39" s="70" t="s">
        <v>111</v>
      </c>
      <c r="C39" s="185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74">
        <f t="shared" si="0"/>
        <v>0</v>
      </c>
    </row>
    <row r="40" spans="1:16" ht="10.5">
      <c r="A40" s="72">
        <v>3000</v>
      </c>
      <c r="B40" s="70" t="s">
        <v>112</v>
      </c>
      <c r="C40" s="186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74">
        <f t="shared" si="0"/>
        <v>0</v>
      </c>
    </row>
    <row r="41" spans="1:16" ht="10.5">
      <c r="A41" s="72">
        <v>4000</v>
      </c>
      <c r="B41" s="70" t="s">
        <v>113</v>
      </c>
      <c r="C41" s="186">
        <f>'POA-05'!C22</f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74">
        <f t="shared" si="0"/>
        <v>0</v>
      </c>
    </row>
    <row r="42" spans="1:16" ht="10.5">
      <c r="A42" s="72">
        <v>5000</v>
      </c>
      <c r="B42" s="70" t="s">
        <v>114</v>
      </c>
      <c r="C42" s="186">
        <f>'POA-05'!C19</f>
        <v>255000000</v>
      </c>
      <c r="D42" s="88">
        <v>0</v>
      </c>
      <c r="E42" s="88">
        <v>0</v>
      </c>
      <c r="F42" s="88">
        <v>70000000</v>
      </c>
      <c r="G42" s="88">
        <v>100000000</v>
      </c>
      <c r="H42" s="88">
        <v>55000000</v>
      </c>
      <c r="I42" s="88">
        <v>30000000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74">
        <f t="shared" si="0"/>
        <v>255000000</v>
      </c>
    </row>
    <row r="43" spans="1:16" ht="10.5">
      <c r="A43" s="72">
        <v>6000</v>
      </c>
      <c r="B43" s="70" t="s">
        <v>115</v>
      </c>
      <c r="C43" s="186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74">
        <f t="shared" si="0"/>
        <v>0</v>
      </c>
    </row>
    <row r="44" spans="1:16" ht="10.5">
      <c r="A44" s="72">
        <v>7000</v>
      </c>
      <c r="B44" s="70" t="s">
        <v>116</v>
      </c>
      <c r="C44" s="186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74">
        <f t="shared" si="0"/>
        <v>0</v>
      </c>
    </row>
    <row r="45" spans="1:16" ht="10.5">
      <c r="A45" s="99"/>
      <c r="B45" s="99" t="s">
        <v>31</v>
      </c>
      <c r="C45" s="73">
        <f>+C6+C9+C40+C41+C42+C43+C44</f>
        <v>334000000</v>
      </c>
      <c r="D45" s="73">
        <f>SUM(D7:D44)</f>
        <v>3291666.666999999</v>
      </c>
      <c r="E45" s="73">
        <f aca="true" t="shared" si="1" ref="E45:O45">SUM(E7:E44)</f>
        <v>4125000.000333332</v>
      </c>
      <c r="F45" s="73">
        <f t="shared" si="1"/>
        <v>93291666.667</v>
      </c>
      <c r="G45" s="73">
        <f t="shared" si="1"/>
        <v>104125000.00033334</v>
      </c>
      <c r="H45" s="73">
        <f t="shared" si="1"/>
        <v>58291666.666999996</v>
      </c>
      <c r="I45" s="73">
        <f t="shared" si="1"/>
        <v>39125000.00033333</v>
      </c>
      <c r="J45" s="73">
        <f t="shared" si="1"/>
        <v>3291666.666999999</v>
      </c>
      <c r="K45" s="73">
        <f t="shared" si="1"/>
        <v>4125000.000333332</v>
      </c>
      <c r="L45" s="73">
        <f t="shared" si="1"/>
        <v>3291666.666999999</v>
      </c>
      <c r="M45" s="73">
        <f t="shared" si="1"/>
        <v>13625000.000333332</v>
      </c>
      <c r="N45" s="73">
        <f t="shared" si="1"/>
        <v>3291666.666999999</v>
      </c>
      <c r="O45" s="73">
        <f t="shared" si="1"/>
        <v>4125000.000333332</v>
      </c>
      <c r="P45" s="73">
        <f>+P6+P9+P40+P41+P42+P43+P44</f>
        <v>334000000.00399995</v>
      </c>
    </row>
    <row r="46" ht="10.5">
      <c r="P46" s="66"/>
    </row>
    <row r="47" ht="10.5">
      <c r="C47" s="66"/>
    </row>
    <row r="48" ht="10.5">
      <c r="B48" s="169"/>
    </row>
    <row r="50" ht="10.5">
      <c r="C50" s="182"/>
    </row>
    <row r="51" ht="10.5">
      <c r="C51" s="66"/>
    </row>
  </sheetData>
  <sheetProtection/>
  <mergeCells count="7">
    <mergeCell ref="A1:P1"/>
    <mergeCell ref="A2:P2"/>
    <mergeCell ref="D4:O4"/>
    <mergeCell ref="A4:A5"/>
    <mergeCell ref="B4:B5"/>
    <mergeCell ref="C4:C5"/>
    <mergeCell ref="P4:P5"/>
  </mergeCells>
  <printOptions horizontalCentered="1" verticalCentered="1"/>
  <pageMargins left="0.5118110236220472" right="0.4330708661417323" top="1.3779527559055118" bottom="1.5748031496062993" header="0" footer="0.1968503937007874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8.8515625" style="63" customWidth="1"/>
    <col min="2" max="2" width="30.7109375" style="63" customWidth="1"/>
    <col min="3" max="4" width="14.421875" style="63" customWidth="1"/>
    <col min="5" max="5" width="12.8515625" style="63" customWidth="1"/>
    <col min="6" max="6" width="13.57421875" style="63" customWidth="1"/>
    <col min="7" max="7" width="15.00390625" style="63" customWidth="1"/>
    <col min="8" max="8" width="13.8515625" style="63" customWidth="1"/>
    <col min="9" max="9" width="14.00390625" style="63" customWidth="1"/>
    <col min="10" max="16384" width="11.421875" style="63" customWidth="1"/>
  </cols>
  <sheetData>
    <row r="1" spans="1:9" ht="15">
      <c r="A1" s="253" t="s">
        <v>208</v>
      </c>
      <c r="B1" s="253"/>
      <c r="C1" s="253"/>
      <c r="D1" s="253"/>
      <c r="E1" s="253"/>
      <c r="F1" s="253"/>
      <c r="G1" s="253"/>
      <c r="H1" s="253"/>
      <c r="I1" s="253"/>
    </row>
    <row r="2" spans="1:9" ht="15">
      <c r="A2" s="253" t="s">
        <v>171</v>
      </c>
      <c r="B2" s="253"/>
      <c r="C2" s="253"/>
      <c r="D2" s="253"/>
      <c r="E2" s="253"/>
      <c r="F2" s="253"/>
      <c r="G2" s="253"/>
      <c r="H2" s="253"/>
      <c r="I2" s="253"/>
    </row>
    <row r="3" spans="1:9" s="64" customFormat="1" ht="12" customHeight="1">
      <c r="A3" s="254" t="s">
        <v>218</v>
      </c>
      <c r="B3" s="254"/>
      <c r="C3" s="254"/>
      <c r="D3" s="254"/>
      <c r="E3" s="254"/>
      <c r="F3" s="254"/>
      <c r="G3" s="254"/>
      <c r="H3" s="254"/>
      <c r="I3" s="254"/>
    </row>
    <row r="4" spans="1:9" ht="11.25" thickBot="1">
      <c r="A4" s="65"/>
      <c r="B4" s="66"/>
      <c r="C4" s="67"/>
      <c r="D4" s="67"/>
      <c r="E4" s="67"/>
      <c r="F4" s="67"/>
      <c r="G4" s="67"/>
      <c r="H4" s="67"/>
      <c r="I4" s="68"/>
    </row>
    <row r="5" spans="1:9" ht="12.75" customHeight="1" thickBot="1">
      <c r="A5" s="258"/>
      <c r="B5" s="260" t="s">
        <v>28</v>
      </c>
      <c r="C5" s="262" t="s">
        <v>149</v>
      </c>
      <c r="D5" s="255" t="s">
        <v>187</v>
      </c>
      <c r="E5" s="256"/>
      <c r="F5" s="256"/>
      <c r="G5" s="256"/>
      <c r="H5" s="256"/>
      <c r="I5" s="264" t="s">
        <v>31</v>
      </c>
    </row>
    <row r="6" spans="1:9" ht="13.5" customHeight="1" thickBot="1">
      <c r="A6" s="259"/>
      <c r="B6" s="261"/>
      <c r="C6" s="263"/>
      <c r="D6" s="89" t="s">
        <v>188</v>
      </c>
      <c r="E6" s="326" t="s">
        <v>189</v>
      </c>
      <c r="F6" s="89" t="s">
        <v>190</v>
      </c>
      <c r="G6" s="89" t="s">
        <v>191</v>
      </c>
      <c r="H6" s="89" t="s">
        <v>192</v>
      </c>
      <c r="I6" s="265"/>
    </row>
    <row r="7" spans="1:9" ht="10.5">
      <c r="A7" s="86">
        <v>1000</v>
      </c>
      <c r="B7" s="87" t="s">
        <v>66</v>
      </c>
      <c r="C7" s="184">
        <f>SUM(C8:C9)</f>
        <v>0</v>
      </c>
      <c r="D7" s="88">
        <f>+D9</f>
        <v>0</v>
      </c>
      <c r="E7" s="325">
        <v>0</v>
      </c>
      <c r="F7" s="325">
        <f>+F8+F9</f>
        <v>0</v>
      </c>
      <c r="G7" s="325">
        <f>+G8+G9</f>
        <v>0</v>
      </c>
      <c r="H7" s="325">
        <f>+H8+H9</f>
        <v>0</v>
      </c>
      <c r="I7" s="325">
        <f>SUM(D7:H7)</f>
        <v>0</v>
      </c>
    </row>
    <row r="8" spans="1:9" ht="10.5">
      <c r="A8" s="70">
        <v>1001</v>
      </c>
      <c r="B8" s="70" t="s">
        <v>67</v>
      </c>
      <c r="C8" s="322">
        <f>'POA-02'!J22</f>
        <v>0</v>
      </c>
      <c r="D8" s="325">
        <v>0</v>
      </c>
      <c r="E8" s="325">
        <v>0</v>
      </c>
      <c r="F8" s="325">
        <v>0</v>
      </c>
      <c r="G8" s="325">
        <v>0</v>
      </c>
      <c r="H8" s="325">
        <v>0</v>
      </c>
      <c r="I8" s="327">
        <f>SUM(D8:H8)</f>
        <v>0</v>
      </c>
    </row>
    <row r="9" spans="1:9" ht="10.5">
      <c r="A9" s="70">
        <v>1002</v>
      </c>
      <c r="B9" s="70" t="s">
        <v>68</v>
      </c>
      <c r="C9" s="322">
        <f>'POA-02'!J29</f>
        <v>0</v>
      </c>
      <c r="D9" s="325">
        <v>0</v>
      </c>
      <c r="E9" s="325">
        <v>0</v>
      </c>
      <c r="F9" s="325">
        <v>0</v>
      </c>
      <c r="G9" s="325">
        <v>0</v>
      </c>
      <c r="H9" s="325">
        <v>0</v>
      </c>
      <c r="I9" s="327">
        <f>SUM(D9:H9)</f>
        <v>0</v>
      </c>
    </row>
    <row r="10" spans="1:9" ht="10.5">
      <c r="A10" s="72">
        <v>2000</v>
      </c>
      <c r="B10" s="70" t="s">
        <v>69</v>
      </c>
      <c r="C10" s="323">
        <f>+C11+C12+C16+C17+C21+C24+C28+C29+C30+C31+C32+C33+C34+C35+C36+C39+C40</f>
        <v>79000000</v>
      </c>
      <c r="D10" s="325">
        <v>0</v>
      </c>
      <c r="E10" s="325">
        <v>0</v>
      </c>
      <c r="F10" s="325">
        <v>0</v>
      </c>
      <c r="G10" s="325">
        <v>0</v>
      </c>
      <c r="H10" s="325">
        <v>0</v>
      </c>
      <c r="I10" s="327">
        <f>+I11+I12+I16+I17+I21+I24+I28+I29+I30+I31+I32+I33+I34+I35+I36+I39+I40</f>
        <v>79000000</v>
      </c>
    </row>
    <row r="11" spans="1:9" ht="10.5">
      <c r="A11" s="70">
        <v>2001</v>
      </c>
      <c r="B11" s="70" t="s">
        <v>70</v>
      </c>
      <c r="C11" s="322">
        <f>'POA-04'!G23</f>
        <v>0</v>
      </c>
      <c r="D11" s="325">
        <v>0</v>
      </c>
      <c r="E11" s="325">
        <v>0</v>
      </c>
      <c r="F11" s="325">
        <v>0</v>
      </c>
      <c r="G11" s="325">
        <v>0</v>
      </c>
      <c r="H11" s="325">
        <v>0</v>
      </c>
      <c r="I11" s="327">
        <f aca="true" t="shared" si="0" ref="I11:I32">SUM(D11:H11)</f>
        <v>0</v>
      </c>
    </row>
    <row r="12" spans="1:9" ht="10.5">
      <c r="A12" s="70">
        <v>2002</v>
      </c>
      <c r="B12" s="70" t="s">
        <v>71</v>
      </c>
      <c r="C12" s="322">
        <f>'POA-03'!H22</f>
        <v>16000000</v>
      </c>
      <c r="D12" s="325">
        <v>0</v>
      </c>
      <c r="E12" s="325">
        <v>16000000</v>
      </c>
      <c r="F12" s="325">
        <v>0</v>
      </c>
      <c r="G12" s="325">
        <v>0</v>
      </c>
      <c r="H12" s="325">
        <v>0</v>
      </c>
      <c r="I12" s="327">
        <f t="shared" si="0"/>
        <v>16000000</v>
      </c>
    </row>
    <row r="13" spans="1:9" ht="10.5">
      <c r="A13" s="70" t="s">
        <v>72</v>
      </c>
      <c r="B13" s="70" t="s">
        <v>73</v>
      </c>
      <c r="C13" s="322"/>
      <c r="D13" s="325">
        <v>0</v>
      </c>
      <c r="E13" s="325">
        <v>0</v>
      </c>
      <c r="F13" s="325">
        <v>0</v>
      </c>
      <c r="G13" s="325">
        <v>0</v>
      </c>
      <c r="H13" s="325">
        <v>0</v>
      </c>
      <c r="I13" s="327">
        <f t="shared" si="0"/>
        <v>0</v>
      </c>
    </row>
    <row r="14" spans="1:9" ht="10.5">
      <c r="A14" s="70" t="s">
        <v>74</v>
      </c>
      <c r="B14" s="70" t="s">
        <v>75</v>
      </c>
      <c r="C14" s="322"/>
      <c r="D14" s="325">
        <v>0</v>
      </c>
      <c r="E14" s="325">
        <v>0</v>
      </c>
      <c r="F14" s="325">
        <v>0</v>
      </c>
      <c r="G14" s="325">
        <v>0</v>
      </c>
      <c r="H14" s="325">
        <v>0</v>
      </c>
      <c r="I14" s="327">
        <f t="shared" si="0"/>
        <v>0</v>
      </c>
    </row>
    <row r="15" spans="1:9" ht="10.5">
      <c r="A15" s="70" t="s">
        <v>76</v>
      </c>
      <c r="B15" s="70" t="s">
        <v>77</v>
      </c>
      <c r="C15" s="322"/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7">
        <f t="shared" si="0"/>
        <v>0</v>
      </c>
    </row>
    <row r="16" spans="1:9" ht="10.5">
      <c r="A16" s="70">
        <v>2003</v>
      </c>
      <c r="B16" s="77" t="s">
        <v>78</v>
      </c>
      <c r="C16" s="322">
        <f>'POA-06'!D16</f>
        <v>0</v>
      </c>
      <c r="D16" s="325">
        <v>0</v>
      </c>
      <c r="E16" s="325">
        <v>0</v>
      </c>
      <c r="F16" s="325">
        <v>0</v>
      </c>
      <c r="G16" s="325">
        <v>0</v>
      </c>
      <c r="H16" s="325">
        <v>0</v>
      </c>
      <c r="I16" s="327">
        <f t="shared" si="0"/>
        <v>0</v>
      </c>
    </row>
    <row r="17" spans="1:9" ht="10.5">
      <c r="A17" s="70">
        <v>2004</v>
      </c>
      <c r="B17" s="70" t="s">
        <v>79</v>
      </c>
      <c r="C17" s="322">
        <f>'POA-06'!D17</f>
        <v>1500000</v>
      </c>
      <c r="D17" s="325">
        <v>0</v>
      </c>
      <c r="E17" s="325">
        <v>1500000</v>
      </c>
      <c r="F17" s="325">
        <v>0</v>
      </c>
      <c r="G17" s="325">
        <v>0</v>
      </c>
      <c r="H17" s="325">
        <v>0</v>
      </c>
      <c r="I17" s="327">
        <f t="shared" si="0"/>
        <v>1500000</v>
      </c>
    </row>
    <row r="18" spans="1:9" ht="10.5">
      <c r="A18" s="70" t="s">
        <v>80</v>
      </c>
      <c r="B18" s="70" t="s">
        <v>81</v>
      </c>
      <c r="C18" s="322"/>
      <c r="D18" s="325">
        <v>0</v>
      </c>
      <c r="E18" s="325">
        <v>0</v>
      </c>
      <c r="F18" s="325">
        <v>0</v>
      </c>
      <c r="G18" s="325">
        <v>0</v>
      </c>
      <c r="H18" s="325">
        <v>0</v>
      </c>
      <c r="I18" s="327">
        <f t="shared" si="0"/>
        <v>0</v>
      </c>
    </row>
    <row r="19" spans="1:9" ht="10.5">
      <c r="A19" s="70" t="s">
        <v>82</v>
      </c>
      <c r="B19" s="70" t="s">
        <v>83</v>
      </c>
      <c r="C19" s="322"/>
      <c r="D19" s="325">
        <v>0</v>
      </c>
      <c r="E19" s="325">
        <v>0</v>
      </c>
      <c r="F19" s="325">
        <v>0</v>
      </c>
      <c r="G19" s="325">
        <v>0</v>
      </c>
      <c r="H19" s="325">
        <v>0</v>
      </c>
      <c r="I19" s="327">
        <f t="shared" si="0"/>
        <v>0</v>
      </c>
    </row>
    <row r="20" spans="1:9" ht="10.5">
      <c r="A20" s="70" t="s">
        <v>84</v>
      </c>
      <c r="B20" s="70" t="s">
        <v>85</v>
      </c>
      <c r="C20" s="322"/>
      <c r="D20" s="325">
        <v>0</v>
      </c>
      <c r="E20" s="325">
        <v>0</v>
      </c>
      <c r="F20" s="325">
        <v>0</v>
      </c>
      <c r="G20" s="325">
        <v>0</v>
      </c>
      <c r="H20" s="325">
        <v>0</v>
      </c>
      <c r="I20" s="327">
        <f t="shared" si="0"/>
        <v>0</v>
      </c>
    </row>
    <row r="21" spans="1:9" ht="10.5">
      <c r="A21" s="70">
        <v>2005</v>
      </c>
      <c r="B21" s="70" t="s">
        <v>86</v>
      </c>
      <c r="C21" s="322">
        <f>'POA-06'!D18</f>
        <v>5000000</v>
      </c>
      <c r="D21" s="325">
        <v>0</v>
      </c>
      <c r="E21" s="325">
        <v>5000000</v>
      </c>
      <c r="F21" s="325">
        <v>0</v>
      </c>
      <c r="G21" s="325">
        <v>0</v>
      </c>
      <c r="H21" s="325">
        <v>0</v>
      </c>
      <c r="I21" s="327">
        <f t="shared" si="0"/>
        <v>5000000</v>
      </c>
    </row>
    <row r="22" spans="1:9" ht="10.5">
      <c r="A22" s="70" t="s">
        <v>87</v>
      </c>
      <c r="B22" s="70" t="s">
        <v>88</v>
      </c>
      <c r="C22" s="322"/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7">
        <f t="shared" si="0"/>
        <v>0</v>
      </c>
    </row>
    <row r="23" spans="1:9" ht="10.5">
      <c r="A23" s="70" t="s">
        <v>89</v>
      </c>
      <c r="B23" s="70" t="s">
        <v>90</v>
      </c>
      <c r="C23" s="322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7">
        <f t="shared" si="0"/>
        <v>0</v>
      </c>
    </row>
    <row r="24" spans="1:9" ht="10.5">
      <c r="A24" s="70">
        <v>2006</v>
      </c>
      <c r="B24" s="70" t="s">
        <v>91</v>
      </c>
      <c r="C24" s="322">
        <f>'POA-06'!D19</f>
        <v>20000000</v>
      </c>
      <c r="D24" s="325">
        <v>0</v>
      </c>
      <c r="E24" s="325">
        <v>0</v>
      </c>
      <c r="F24" s="325">
        <v>20000000</v>
      </c>
      <c r="G24" s="325">
        <v>0</v>
      </c>
      <c r="H24" s="325">
        <v>0</v>
      </c>
      <c r="I24" s="327">
        <f t="shared" si="0"/>
        <v>20000000</v>
      </c>
    </row>
    <row r="25" spans="1:9" ht="10.5">
      <c r="A25" s="70" t="s">
        <v>92</v>
      </c>
      <c r="B25" s="70" t="s">
        <v>93</v>
      </c>
      <c r="C25" s="322"/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7">
        <f t="shared" si="0"/>
        <v>0</v>
      </c>
    </row>
    <row r="26" spans="1:9" ht="10.5">
      <c r="A26" s="70" t="s">
        <v>94</v>
      </c>
      <c r="B26" s="77" t="s">
        <v>147</v>
      </c>
      <c r="C26" s="322"/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7">
        <f t="shared" si="0"/>
        <v>0</v>
      </c>
    </row>
    <row r="27" spans="1:9" ht="10.5">
      <c r="A27" s="70" t="s">
        <v>95</v>
      </c>
      <c r="B27" s="70" t="s">
        <v>96</v>
      </c>
      <c r="C27" s="322"/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7">
        <f t="shared" si="0"/>
        <v>0</v>
      </c>
    </row>
    <row r="28" spans="1:9" ht="10.5">
      <c r="A28" s="70">
        <v>2007</v>
      </c>
      <c r="B28" s="77" t="s">
        <v>97</v>
      </c>
      <c r="C28" s="322">
        <f>'POA-06'!D20</f>
        <v>9500000</v>
      </c>
      <c r="D28" s="325">
        <v>0</v>
      </c>
      <c r="E28" s="325">
        <v>0</v>
      </c>
      <c r="F28" s="325">
        <v>9500000</v>
      </c>
      <c r="G28" s="325">
        <v>0</v>
      </c>
      <c r="H28" s="325">
        <v>0</v>
      </c>
      <c r="I28" s="327">
        <f t="shared" si="0"/>
        <v>9500000</v>
      </c>
    </row>
    <row r="29" spans="1:9" ht="10.5">
      <c r="A29" s="70">
        <v>2008</v>
      </c>
      <c r="B29" s="77" t="s">
        <v>98</v>
      </c>
      <c r="C29" s="322">
        <f>'POA-06'!D21</f>
        <v>5000000</v>
      </c>
      <c r="D29" s="325">
        <v>0</v>
      </c>
      <c r="E29" s="325">
        <v>0</v>
      </c>
      <c r="F29" s="325">
        <v>5000000</v>
      </c>
      <c r="G29" s="325">
        <v>0</v>
      </c>
      <c r="H29" s="325">
        <v>0</v>
      </c>
      <c r="I29" s="327">
        <f t="shared" si="0"/>
        <v>5000000</v>
      </c>
    </row>
    <row r="30" spans="1:9" ht="10.5">
      <c r="A30" s="70">
        <v>2009</v>
      </c>
      <c r="B30" s="70" t="s">
        <v>99</v>
      </c>
      <c r="C30" s="322">
        <f>'POA-06'!D22</f>
        <v>0</v>
      </c>
      <c r="D30" s="325">
        <v>0</v>
      </c>
      <c r="E30" s="325">
        <v>0</v>
      </c>
      <c r="F30" s="325">
        <v>0</v>
      </c>
      <c r="G30" s="325">
        <v>0</v>
      </c>
      <c r="H30" s="325">
        <v>0</v>
      </c>
      <c r="I30" s="327">
        <f t="shared" si="0"/>
        <v>0</v>
      </c>
    </row>
    <row r="31" spans="1:9" ht="10.5">
      <c r="A31" s="70">
        <v>2010</v>
      </c>
      <c r="B31" s="77" t="s">
        <v>100</v>
      </c>
      <c r="C31" s="322">
        <f>'POA-06'!D23</f>
        <v>0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7">
        <f t="shared" si="0"/>
        <v>0</v>
      </c>
    </row>
    <row r="32" spans="1:9" ht="10.5">
      <c r="A32" s="70">
        <v>2011</v>
      </c>
      <c r="B32" s="70" t="s">
        <v>101</v>
      </c>
      <c r="C32" s="322">
        <f>'POA-06'!D24</f>
        <v>8000000</v>
      </c>
      <c r="D32" s="325">
        <v>0</v>
      </c>
      <c r="E32" s="325">
        <v>4000000</v>
      </c>
      <c r="F32" s="325">
        <v>4000000</v>
      </c>
      <c r="G32" s="325">
        <v>0</v>
      </c>
      <c r="H32" s="325">
        <v>0</v>
      </c>
      <c r="I32" s="327">
        <f t="shared" si="0"/>
        <v>8000000</v>
      </c>
    </row>
    <row r="33" spans="1:9" ht="10.5">
      <c r="A33" s="70">
        <v>2012</v>
      </c>
      <c r="B33" s="77" t="s">
        <v>102</v>
      </c>
      <c r="C33" s="322">
        <f>'POA-06'!D25</f>
        <v>10000000</v>
      </c>
      <c r="D33" s="325">
        <v>0</v>
      </c>
      <c r="E33" s="325">
        <v>10000000</v>
      </c>
      <c r="F33" s="325">
        <v>0</v>
      </c>
      <c r="G33" s="325">
        <v>0</v>
      </c>
      <c r="H33" s="325">
        <v>0</v>
      </c>
      <c r="I33" s="327">
        <f aca="true" t="shared" si="1" ref="I33:I41">SUM(D33:H33)</f>
        <v>10000000</v>
      </c>
    </row>
    <row r="34" spans="1:9" ht="10.5">
      <c r="A34" s="70">
        <v>2013</v>
      </c>
      <c r="B34" s="70" t="s">
        <v>103</v>
      </c>
      <c r="C34" s="322">
        <f>'POA-06'!D26</f>
        <v>4000000</v>
      </c>
      <c r="D34" s="325">
        <v>0</v>
      </c>
      <c r="E34" s="325">
        <v>4000000</v>
      </c>
      <c r="F34" s="325">
        <v>0</v>
      </c>
      <c r="G34" s="325">
        <v>0</v>
      </c>
      <c r="H34" s="325">
        <v>0</v>
      </c>
      <c r="I34" s="327">
        <f t="shared" si="1"/>
        <v>4000000</v>
      </c>
    </row>
    <row r="35" spans="1:9" ht="10.5">
      <c r="A35" s="70">
        <v>2014</v>
      </c>
      <c r="B35" s="70" t="s">
        <v>104</v>
      </c>
      <c r="C35" s="322">
        <f>'POA-06'!D27</f>
        <v>0</v>
      </c>
      <c r="D35" s="325">
        <v>0</v>
      </c>
      <c r="E35" s="325">
        <v>0</v>
      </c>
      <c r="F35" s="325">
        <v>0</v>
      </c>
      <c r="G35" s="325">
        <v>0</v>
      </c>
      <c r="H35" s="325">
        <v>0</v>
      </c>
      <c r="I35" s="327">
        <f t="shared" si="1"/>
        <v>0</v>
      </c>
    </row>
    <row r="36" spans="1:9" ht="10.5">
      <c r="A36" s="70">
        <v>2015</v>
      </c>
      <c r="B36" s="70" t="s">
        <v>105</v>
      </c>
      <c r="C36" s="322">
        <f>'POA-06'!D28</f>
        <v>0</v>
      </c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7">
        <f t="shared" si="1"/>
        <v>0</v>
      </c>
    </row>
    <row r="37" spans="1:9" ht="10.5">
      <c r="A37" s="70" t="s">
        <v>106</v>
      </c>
      <c r="B37" s="70" t="s">
        <v>107</v>
      </c>
      <c r="C37" s="322"/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7">
        <f t="shared" si="1"/>
        <v>0</v>
      </c>
    </row>
    <row r="38" spans="1:9" ht="10.5">
      <c r="A38" s="70" t="s">
        <v>108</v>
      </c>
      <c r="B38" s="70" t="s">
        <v>109</v>
      </c>
      <c r="C38" s="322"/>
      <c r="D38" s="325">
        <v>0</v>
      </c>
      <c r="E38" s="325">
        <v>0</v>
      </c>
      <c r="F38" s="325">
        <v>0</v>
      </c>
      <c r="G38" s="325">
        <v>0</v>
      </c>
      <c r="H38" s="325">
        <v>0</v>
      </c>
      <c r="I38" s="327">
        <f t="shared" si="1"/>
        <v>0</v>
      </c>
    </row>
    <row r="39" spans="1:9" ht="10.5">
      <c r="A39" s="70">
        <v>2016</v>
      </c>
      <c r="B39" s="70" t="s">
        <v>110</v>
      </c>
      <c r="C39" s="322">
        <f>+'POA-06'!D32</f>
        <v>0</v>
      </c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7">
        <f t="shared" si="1"/>
        <v>0</v>
      </c>
    </row>
    <row r="40" spans="1:9" ht="10.5">
      <c r="A40" s="70">
        <v>2017</v>
      </c>
      <c r="B40" s="70" t="s">
        <v>111</v>
      </c>
      <c r="C40" s="322">
        <v>0</v>
      </c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7">
        <f t="shared" si="1"/>
        <v>0</v>
      </c>
    </row>
    <row r="41" spans="1:9" ht="10.5">
      <c r="A41" s="72">
        <v>3000</v>
      </c>
      <c r="B41" s="70" t="s">
        <v>112</v>
      </c>
      <c r="C41" s="323">
        <v>0</v>
      </c>
      <c r="D41" s="325">
        <v>0</v>
      </c>
      <c r="E41" s="325">
        <v>0</v>
      </c>
      <c r="F41" s="325">
        <v>0</v>
      </c>
      <c r="G41" s="325">
        <v>0</v>
      </c>
      <c r="H41" s="325">
        <v>0</v>
      </c>
      <c r="I41" s="327">
        <f t="shared" si="1"/>
        <v>0</v>
      </c>
    </row>
    <row r="42" spans="1:9" ht="10.5">
      <c r="A42" s="72">
        <v>4000</v>
      </c>
      <c r="B42" s="70" t="s">
        <v>113</v>
      </c>
      <c r="C42" s="323">
        <f>'POA-05'!C22</f>
        <v>0</v>
      </c>
      <c r="D42" s="325">
        <v>0</v>
      </c>
      <c r="E42" s="325">
        <v>0</v>
      </c>
      <c r="F42" s="325">
        <v>0</v>
      </c>
      <c r="G42" s="325">
        <v>0</v>
      </c>
      <c r="H42" s="325">
        <v>0</v>
      </c>
      <c r="I42" s="327">
        <f>SUM(D42:H42)</f>
        <v>0</v>
      </c>
    </row>
    <row r="43" spans="1:9" ht="10.5">
      <c r="A43" s="72">
        <v>5000</v>
      </c>
      <c r="B43" s="70" t="s">
        <v>114</v>
      </c>
      <c r="C43" s="323">
        <f>'POA-05'!C19</f>
        <v>255000000</v>
      </c>
      <c r="D43" s="325">
        <v>100000000</v>
      </c>
      <c r="E43" s="325">
        <v>35000000</v>
      </c>
      <c r="F43" s="325">
        <v>35000000</v>
      </c>
      <c r="G43" s="325">
        <v>30000000</v>
      </c>
      <c r="H43" s="325">
        <v>55000000</v>
      </c>
      <c r="I43" s="327">
        <f>SUM(D43:H43)</f>
        <v>255000000</v>
      </c>
    </row>
    <row r="44" spans="1:9" ht="10.5">
      <c r="A44" s="72">
        <v>6000</v>
      </c>
      <c r="B44" s="70" t="s">
        <v>115</v>
      </c>
      <c r="C44" s="323">
        <v>0</v>
      </c>
      <c r="D44" s="325">
        <v>0</v>
      </c>
      <c r="E44" s="325">
        <v>0</v>
      </c>
      <c r="F44" s="325">
        <v>0</v>
      </c>
      <c r="G44" s="325">
        <v>0</v>
      </c>
      <c r="H44" s="325">
        <v>0</v>
      </c>
      <c r="I44" s="327">
        <f>SUM(D44:H44)</f>
        <v>0</v>
      </c>
    </row>
    <row r="45" spans="1:9" ht="10.5">
      <c r="A45" s="72">
        <v>7000</v>
      </c>
      <c r="B45" s="70" t="s">
        <v>116</v>
      </c>
      <c r="C45" s="323">
        <v>0</v>
      </c>
      <c r="D45" s="325">
        <v>0</v>
      </c>
      <c r="E45" s="325">
        <v>0</v>
      </c>
      <c r="F45" s="325">
        <v>0</v>
      </c>
      <c r="G45" s="325">
        <v>0</v>
      </c>
      <c r="H45" s="325">
        <v>0</v>
      </c>
      <c r="I45" s="327">
        <f>SUM(D45:H45)</f>
        <v>0</v>
      </c>
    </row>
    <row r="46" spans="1:9" ht="10.5">
      <c r="A46" s="99"/>
      <c r="B46" s="99" t="s">
        <v>31</v>
      </c>
      <c r="C46" s="324">
        <f>+C7+C10+C41+C42+C43+C44+C45</f>
        <v>334000000</v>
      </c>
      <c r="D46" s="324">
        <f>SUM(D8:D45)</f>
        <v>100000000</v>
      </c>
      <c r="E46" s="324">
        <f>SUM(E8:E45)</f>
        <v>75500000</v>
      </c>
      <c r="F46" s="324">
        <f>SUM(F8:F45)</f>
        <v>73500000</v>
      </c>
      <c r="G46" s="324">
        <f>SUM(G8:G45)</f>
        <v>30000000</v>
      </c>
      <c r="H46" s="324">
        <f>SUM(H8:H45)</f>
        <v>55000000</v>
      </c>
      <c r="I46" s="324">
        <f>+I7+I10+I41+I42+I43+I44+I45</f>
        <v>334000000</v>
      </c>
    </row>
    <row r="47" ht="10.5">
      <c r="I47" s="66"/>
    </row>
    <row r="48" spans="3:8" ht="12.75">
      <c r="C48" s="66"/>
      <c r="D48" s="189"/>
      <c r="E48" s="266"/>
      <c r="F48" s="266"/>
      <c r="G48" s="189"/>
      <c r="H48" s="189"/>
    </row>
    <row r="49" spans="2:8" ht="11.25" customHeight="1">
      <c r="B49" s="169"/>
      <c r="D49" s="190"/>
      <c r="E49" s="191"/>
      <c r="F49" s="190"/>
      <c r="G49" s="190"/>
      <c r="H49" s="190"/>
    </row>
    <row r="50" spans="4:8" ht="10.5">
      <c r="D50" s="190"/>
      <c r="E50" s="190"/>
      <c r="F50" s="190"/>
      <c r="G50" s="190"/>
      <c r="H50" s="190"/>
    </row>
    <row r="51" spans="3:8" ht="10.5">
      <c r="C51" s="182"/>
      <c r="D51" s="190"/>
      <c r="E51" s="190"/>
      <c r="F51" s="190"/>
      <c r="G51" s="190"/>
      <c r="H51" s="190"/>
    </row>
    <row r="52" spans="3:8" ht="10.5">
      <c r="C52" s="66"/>
      <c r="D52" s="192"/>
      <c r="E52" s="192"/>
      <c r="F52" s="192"/>
      <c r="G52" s="192"/>
      <c r="H52" s="192"/>
    </row>
    <row r="53" spans="4:8" ht="10.5">
      <c r="D53" s="190"/>
      <c r="E53" s="190"/>
      <c r="F53" s="190"/>
      <c r="G53" s="190"/>
      <c r="H53" s="190"/>
    </row>
    <row r="54" spans="4:8" ht="10.5">
      <c r="D54" s="190"/>
      <c r="E54" s="190"/>
      <c r="F54" s="190"/>
      <c r="G54" s="190"/>
      <c r="H54" s="190"/>
    </row>
  </sheetData>
  <sheetProtection/>
  <mergeCells count="9">
    <mergeCell ref="E48:F48"/>
    <mergeCell ref="A2:I2"/>
    <mergeCell ref="A1:I1"/>
    <mergeCell ref="A3:I3"/>
    <mergeCell ref="A5:A6"/>
    <mergeCell ref="B5:B6"/>
    <mergeCell ref="C5:C6"/>
    <mergeCell ref="D5:H5"/>
    <mergeCell ref="I5:I6"/>
  </mergeCells>
  <printOptions horizontalCentered="1" verticalCentered="1"/>
  <pageMargins left="0.3937007874015748" right="0.3937007874015748" top="1.5748031496062993" bottom="1.5748031496062993" header="0" footer="0.1968503937007874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8515625" style="63" customWidth="1"/>
    <col min="2" max="2" width="22.8515625" style="63" customWidth="1"/>
    <col min="3" max="3" width="13.57421875" style="63" customWidth="1"/>
    <col min="4" max="4" width="11.00390625" style="63" customWidth="1"/>
    <col min="5" max="5" width="11.57421875" style="63" customWidth="1"/>
    <col min="6" max="6" width="11.421875" style="63" customWidth="1"/>
    <col min="7" max="7" width="12.28125" style="63" customWidth="1"/>
    <col min="8" max="8" width="11.28125" style="63" customWidth="1"/>
    <col min="9" max="9" width="12.7109375" style="63" customWidth="1"/>
    <col min="10" max="10" width="12.140625" style="63" customWidth="1"/>
    <col min="11" max="11" width="12.421875" style="63" customWidth="1"/>
    <col min="12" max="12" width="11.7109375" style="63" customWidth="1"/>
    <col min="13" max="13" width="13.57421875" style="63" customWidth="1"/>
    <col min="14" max="14" width="11.140625" style="63" customWidth="1"/>
    <col min="15" max="15" width="12.140625" style="63" customWidth="1"/>
    <col min="16" max="16" width="14.00390625" style="63" customWidth="1"/>
    <col min="17" max="17" width="12.140625" style="63" hidden="1" customWidth="1"/>
    <col min="18" max="16384" width="11.421875" style="63" customWidth="1"/>
  </cols>
  <sheetData>
    <row r="1" spans="1:16" ht="15">
      <c r="A1" s="253" t="s">
        <v>209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5">
      <c r="A2" s="253" t="s">
        <v>171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s="64" customFormat="1" ht="14.25" customHeight="1">
      <c r="A3" s="254" t="s">
        <v>118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1.25" thickBot="1">
      <c r="A4" s="65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7" ht="12.75" customHeight="1" thickBot="1">
      <c r="A5" s="258"/>
      <c r="B5" s="260" t="s">
        <v>28</v>
      </c>
      <c r="C5" s="262" t="s">
        <v>149</v>
      </c>
      <c r="D5" s="255" t="s">
        <v>53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/>
      <c r="P5" s="264" t="s">
        <v>31</v>
      </c>
      <c r="Q5" s="84"/>
    </row>
    <row r="6" spans="1:17" ht="13.5" customHeight="1" thickBot="1">
      <c r="A6" s="259"/>
      <c r="B6" s="261"/>
      <c r="C6" s="263"/>
      <c r="D6" s="89" t="s">
        <v>55</v>
      </c>
      <c r="E6" s="90" t="s">
        <v>186</v>
      </c>
      <c r="F6" s="90" t="s">
        <v>56</v>
      </c>
      <c r="G6" s="90" t="s">
        <v>57</v>
      </c>
      <c r="H6" s="90" t="s">
        <v>58</v>
      </c>
      <c r="I6" s="90" t="s">
        <v>59</v>
      </c>
      <c r="J6" s="90" t="s">
        <v>60</v>
      </c>
      <c r="K6" s="90" t="s">
        <v>61</v>
      </c>
      <c r="L6" s="90" t="s">
        <v>62</v>
      </c>
      <c r="M6" s="90" t="s">
        <v>63</v>
      </c>
      <c r="N6" s="90" t="s">
        <v>64</v>
      </c>
      <c r="O6" s="91" t="s">
        <v>65</v>
      </c>
      <c r="P6" s="265"/>
      <c r="Q6" s="85" t="s">
        <v>148</v>
      </c>
    </row>
    <row r="7" spans="1:17" s="13" customFormat="1" ht="11.25">
      <c r="A7" s="195">
        <v>1000</v>
      </c>
      <c r="B7" s="195" t="s">
        <v>66</v>
      </c>
      <c r="C7" s="196">
        <f>+C8+C11</f>
        <v>88000000</v>
      </c>
      <c r="D7" s="197">
        <f>+D8+D11</f>
        <v>8346028.417</v>
      </c>
      <c r="E7" s="197">
        <f aca="true" t="shared" si="0" ref="E7:O7">+E8+E11</f>
        <v>16346028.417</v>
      </c>
      <c r="F7" s="197">
        <f t="shared" si="0"/>
        <v>16346028.417</v>
      </c>
      <c r="G7" s="197">
        <f t="shared" si="0"/>
        <v>16346028.417</v>
      </c>
      <c r="H7" s="197">
        <f t="shared" si="0"/>
        <v>16346028.417</v>
      </c>
      <c r="I7" s="197">
        <f t="shared" si="0"/>
        <v>16346028.417</v>
      </c>
      <c r="J7" s="197">
        <f t="shared" si="0"/>
        <v>16346028.417</v>
      </c>
      <c r="K7" s="197">
        <f t="shared" si="0"/>
        <v>16346028.417</v>
      </c>
      <c r="L7" s="197">
        <f t="shared" si="0"/>
        <v>16346028.417</v>
      </c>
      <c r="M7" s="197">
        <f t="shared" si="0"/>
        <v>16346028.417</v>
      </c>
      <c r="N7" s="197">
        <f t="shared" si="0"/>
        <v>16346028.417</v>
      </c>
      <c r="O7" s="197">
        <f t="shared" si="0"/>
        <v>16346028.417</v>
      </c>
      <c r="P7" s="197">
        <f>SUM(D7:O7)</f>
        <v>188152341.00399998</v>
      </c>
      <c r="Q7" s="198">
        <f>+P7-C7</f>
        <v>100152341.00399998</v>
      </c>
    </row>
    <row r="8" spans="1:17" s="194" customFormat="1" ht="10.5">
      <c r="A8" s="72">
        <v>1001</v>
      </c>
      <c r="B8" s="72" t="s">
        <v>67</v>
      </c>
      <c r="C8" s="186">
        <f>+C9+C10</f>
        <v>88000000</v>
      </c>
      <c r="D8" s="88">
        <f>+D9+D10</f>
        <v>0</v>
      </c>
      <c r="E8" s="88">
        <f aca="true" t="shared" si="1" ref="E8:O8">+E9+E10</f>
        <v>8000000</v>
      </c>
      <c r="F8" s="88">
        <f t="shared" si="1"/>
        <v>8000000</v>
      </c>
      <c r="G8" s="88">
        <f t="shared" si="1"/>
        <v>8000000</v>
      </c>
      <c r="H8" s="88">
        <f t="shared" si="1"/>
        <v>8000000</v>
      </c>
      <c r="I8" s="88">
        <f t="shared" si="1"/>
        <v>8000000</v>
      </c>
      <c r="J8" s="88">
        <f t="shared" si="1"/>
        <v>8000000</v>
      </c>
      <c r="K8" s="88">
        <f t="shared" si="1"/>
        <v>8000000</v>
      </c>
      <c r="L8" s="88">
        <f t="shared" si="1"/>
        <v>8000000</v>
      </c>
      <c r="M8" s="88">
        <f t="shared" si="1"/>
        <v>8000000</v>
      </c>
      <c r="N8" s="88">
        <f t="shared" si="1"/>
        <v>8000000</v>
      </c>
      <c r="O8" s="88">
        <f t="shared" si="1"/>
        <v>8000000</v>
      </c>
      <c r="P8" s="74">
        <f aca="true" t="shared" si="2" ref="P8:P52">SUM(D8:O8)</f>
        <v>88000000</v>
      </c>
      <c r="Q8" s="72">
        <f aca="true" t="shared" si="3" ref="Q8:Q53">+P8-C8</f>
        <v>0</v>
      </c>
    </row>
    <row r="9" spans="1:17" ht="10.5">
      <c r="A9" s="70" t="s">
        <v>200</v>
      </c>
      <c r="B9" s="70" t="s">
        <v>193</v>
      </c>
      <c r="C9" s="185">
        <v>44000000</v>
      </c>
      <c r="D9" s="88"/>
      <c r="E9" s="193">
        <v>4000000</v>
      </c>
      <c r="F9" s="193">
        <v>4000000</v>
      </c>
      <c r="G9" s="193">
        <v>4000000</v>
      </c>
      <c r="H9" s="193">
        <v>4000000</v>
      </c>
      <c r="I9" s="193">
        <v>4000000</v>
      </c>
      <c r="J9" s="193">
        <v>4000000</v>
      </c>
      <c r="K9" s="193">
        <v>4000000</v>
      </c>
      <c r="L9" s="193">
        <v>4000000</v>
      </c>
      <c r="M9" s="193">
        <v>4000000</v>
      </c>
      <c r="N9" s="193">
        <v>4000000</v>
      </c>
      <c r="O9" s="193">
        <v>4000000</v>
      </c>
      <c r="P9" s="76">
        <f t="shared" si="2"/>
        <v>44000000</v>
      </c>
      <c r="Q9" s="70"/>
    </row>
    <row r="10" spans="1:17" ht="10.5">
      <c r="A10" s="70" t="s">
        <v>201</v>
      </c>
      <c r="B10" s="70" t="s">
        <v>194</v>
      </c>
      <c r="C10" s="185">
        <v>44000000</v>
      </c>
      <c r="D10" s="88"/>
      <c r="E10" s="193">
        <v>4000000</v>
      </c>
      <c r="F10" s="193">
        <v>4000000</v>
      </c>
      <c r="G10" s="193">
        <v>4000000</v>
      </c>
      <c r="H10" s="193">
        <v>4000000</v>
      </c>
      <c r="I10" s="193">
        <v>4000000</v>
      </c>
      <c r="J10" s="193">
        <v>4000000</v>
      </c>
      <c r="K10" s="193">
        <v>4000000</v>
      </c>
      <c r="L10" s="193">
        <v>4000000</v>
      </c>
      <c r="M10" s="193">
        <v>4000000</v>
      </c>
      <c r="N10" s="193">
        <v>4000000</v>
      </c>
      <c r="O10" s="193">
        <v>4000000</v>
      </c>
      <c r="P10" s="76">
        <f t="shared" si="2"/>
        <v>44000000</v>
      </c>
      <c r="Q10" s="70"/>
    </row>
    <row r="11" spans="1:17" s="194" customFormat="1" ht="10.5">
      <c r="A11" s="72">
        <v>1002</v>
      </c>
      <c r="B11" s="72" t="s">
        <v>68</v>
      </c>
      <c r="C11" s="186">
        <f>'POA-02'!J29</f>
        <v>0</v>
      </c>
      <c r="D11" s="88">
        <v>8346028.417</v>
      </c>
      <c r="E11" s="88">
        <v>8346028.417</v>
      </c>
      <c r="F11" s="88">
        <v>8346028.417</v>
      </c>
      <c r="G11" s="88">
        <v>8346028.417</v>
      </c>
      <c r="H11" s="88">
        <v>8346028.417</v>
      </c>
      <c r="I11" s="88">
        <v>8346028.417</v>
      </c>
      <c r="J11" s="88">
        <v>8346028.417</v>
      </c>
      <c r="K11" s="88">
        <v>8346028.417</v>
      </c>
      <c r="L11" s="88">
        <v>8346028.417</v>
      </c>
      <c r="M11" s="88">
        <v>8346028.417</v>
      </c>
      <c r="N11" s="88">
        <v>8346028.417</v>
      </c>
      <c r="O11" s="88">
        <v>8346028.417</v>
      </c>
      <c r="P11" s="74">
        <f t="shared" si="2"/>
        <v>100152341.004</v>
      </c>
      <c r="Q11" s="72">
        <f t="shared" si="3"/>
        <v>100152341.004</v>
      </c>
    </row>
    <row r="12" spans="1:17" s="194" customFormat="1" ht="10.5">
      <c r="A12" s="72">
        <v>2000</v>
      </c>
      <c r="B12" s="72" t="s">
        <v>69</v>
      </c>
      <c r="C12" s="186">
        <f>+C13+C14+C18+C19+C23+C26+C30+C31+C32+C33+C34+C35+C36+C37+C38+C41+C42</f>
        <v>79000000</v>
      </c>
      <c r="D12" s="88">
        <f>SUM(D13:D42)</f>
        <v>5611666.6674</v>
      </c>
      <c r="E12" s="88">
        <f aca="true" t="shared" si="4" ref="E12:O12">SUM(E13:E42)</f>
        <v>6445000.0007</v>
      </c>
      <c r="F12" s="88">
        <f t="shared" si="4"/>
        <v>33619325.6674</v>
      </c>
      <c r="G12" s="88">
        <f t="shared" si="4"/>
        <v>6445000.0007</v>
      </c>
      <c r="H12" s="88">
        <f t="shared" si="4"/>
        <v>5611666.6674</v>
      </c>
      <c r="I12" s="88">
        <f t="shared" si="4"/>
        <v>11945000.000699999</v>
      </c>
      <c r="J12" s="88">
        <f t="shared" si="4"/>
        <v>5611666.6674</v>
      </c>
      <c r="K12" s="88">
        <f t="shared" si="4"/>
        <v>6445000.0007</v>
      </c>
      <c r="L12" s="88">
        <f t="shared" si="4"/>
        <v>5611666.6674</v>
      </c>
      <c r="M12" s="88">
        <f t="shared" si="4"/>
        <v>23445000.000700004</v>
      </c>
      <c r="N12" s="88">
        <f t="shared" si="4"/>
        <v>5611666.6674</v>
      </c>
      <c r="O12" s="88">
        <f t="shared" si="4"/>
        <v>6445000.0007</v>
      </c>
      <c r="P12" s="74">
        <f>+P13+P14+P18+P19+P23+P26+P30+P31+P32+P33+P34+P35+P36+P37+P38+P41+P42</f>
        <v>122847659.0086</v>
      </c>
      <c r="Q12" s="72">
        <f t="shared" si="3"/>
        <v>43847659.0086</v>
      </c>
    </row>
    <row r="13" spans="1:17" ht="10.5">
      <c r="A13" s="70">
        <v>2001</v>
      </c>
      <c r="B13" s="70" t="s">
        <v>70</v>
      </c>
      <c r="C13" s="185">
        <f>'POA-04'!G23</f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76">
        <f t="shared" si="2"/>
        <v>0</v>
      </c>
      <c r="Q13" s="70">
        <f t="shared" si="3"/>
        <v>0</v>
      </c>
    </row>
    <row r="14" spans="1:17" ht="10.5">
      <c r="A14" s="70">
        <v>2002</v>
      </c>
      <c r="B14" s="70" t="s">
        <v>71</v>
      </c>
      <c r="C14" s="185">
        <f>'POA-03'!H22</f>
        <v>16000000</v>
      </c>
      <c r="D14" s="193">
        <v>0</v>
      </c>
      <c r="E14" s="193">
        <v>0</v>
      </c>
      <c r="F14" s="193">
        <v>20007659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76">
        <f t="shared" si="2"/>
        <v>20007659</v>
      </c>
      <c r="Q14" s="70">
        <f t="shared" si="3"/>
        <v>4007659</v>
      </c>
    </row>
    <row r="15" spans="1:17" ht="10.5">
      <c r="A15" s="70" t="s">
        <v>72</v>
      </c>
      <c r="B15" s="70" t="s">
        <v>73</v>
      </c>
      <c r="C15" s="185"/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76">
        <f t="shared" si="2"/>
        <v>0</v>
      </c>
      <c r="Q15" s="70">
        <f t="shared" si="3"/>
        <v>0</v>
      </c>
    </row>
    <row r="16" spans="1:17" ht="10.5">
      <c r="A16" s="70" t="s">
        <v>74</v>
      </c>
      <c r="B16" s="70" t="s">
        <v>75</v>
      </c>
      <c r="C16" s="185"/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76">
        <f t="shared" si="2"/>
        <v>0</v>
      </c>
      <c r="Q16" s="70">
        <f t="shared" si="3"/>
        <v>0</v>
      </c>
    </row>
    <row r="17" spans="1:17" ht="10.5">
      <c r="A17" s="70" t="s">
        <v>76</v>
      </c>
      <c r="B17" s="70" t="s">
        <v>77</v>
      </c>
      <c r="C17" s="185"/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76">
        <f t="shared" si="2"/>
        <v>0</v>
      </c>
      <c r="Q17" s="70">
        <f t="shared" si="3"/>
        <v>0</v>
      </c>
    </row>
    <row r="18" spans="1:17" ht="12" customHeight="1">
      <c r="A18" s="70">
        <v>2003</v>
      </c>
      <c r="B18" s="77" t="s">
        <v>78</v>
      </c>
      <c r="C18" s="185">
        <f>'POA-06'!D16</f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76">
        <f t="shared" si="2"/>
        <v>0</v>
      </c>
      <c r="Q18" s="70">
        <f t="shared" si="3"/>
        <v>0</v>
      </c>
    </row>
    <row r="19" spans="1:17" ht="10.5">
      <c r="A19" s="70">
        <v>2004</v>
      </c>
      <c r="B19" s="70" t="s">
        <v>79</v>
      </c>
      <c r="C19" s="185">
        <f>'POA-06'!D17</f>
        <v>1500000</v>
      </c>
      <c r="D19" s="193">
        <v>191666.6667</v>
      </c>
      <c r="E19" s="193">
        <v>191666.6667</v>
      </c>
      <c r="F19" s="193">
        <v>191666.6667</v>
      </c>
      <c r="G19" s="193">
        <v>191666.6667</v>
      </c>
      <c r="H19" s="193">
        <v>191666.6667</v>
      </c>
      <c r="I19" s="193">
        <v>191666.6667</v>
      </c>
      <c r="J19" s="193">
        <v>191666.6667</v>
      </c>
      <c r="K19" s="193">
        <v>191666.6667</v>
      </c>
      <c r="L19" s="193">
        <v>191666.6667</v>
      </c>
      <c r="M19" s="193">
        <v>191666.6667</v>
      </c>
      <c r="N19" s="193">
        <v>191666.6667</v>
      </c>
      <c r="O19" s="193">
        <v>191666.6667</v>
      </c>
      <c r="P19" s="76">
        <f t="shared" si="2"/>
        <v>2300000.0004</v>
      </c>
      <c r="Q19" s="70">
        <f t="shared" si="3"/>
        <v>800000.0003999998</v>
      </c>
    </row>
    <row r="20" spans="1:17" ht="10.5">
      <c r="A20" s="70" t="s">
        <v>80</v>
      </c>
      <c r="B20" s="70" t="s">
        <v>81</v>
      </c>
      <c r="C20" s="185"/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76">
        <f t="shared" si="2"/>
        <v>0</v>
      </c>
      <c r="Q20" s="70">
        <f t="shared" si="3"/>
        <v>0</v>
      </c>
    </row>
    <row r="21" spans="1:17" ht="10.5">
      <c r="A21" s="70" t="s">
        <v>82</v>
      </c>
      <c r="B21" s="70" t="s">
        <v>83</v>
      </c>
      <c r="C21" s="185"/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76">
        <f t="shared" si="2"/>
        <v>0</v>
      </c>
      <c r="Q21" s="70">
        <f t="shared" si="3"/>
        <v>0</v>
      </c>
    </row>
    <row r="22" spans="1:17" ht="10.5">
      <c r="A22" s="70" t="s">
        <v>84</v>
      </c>
      <c r="B22" s="70" t="s">
        <v>85</v>
      </c>
      <c r="C22" s="185"/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76">
        <f t="shared" si="2"/>
        <v>0</v>
      </c>
      <c r="Q22" s="70">
        <f t="shared" si="3"/>
        <v>0</v>
      </c>
    </row>
    <row r="23" spans="1:17" ht="10.5">
      <c r="A23" s="70">
        <v>2005</v>
      </c>
      <c r="B23" s="70" t="s">
        <v>86</v>
      </c>
      <c r="C23" s="185">
        <f>'POA-06'!D18</f>
        <v>5000000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5500000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76">
        <f t="shared" si="2"/>
        <v>5500000</v>
      </c>
      <c r="Q23" s="70">
        <f t="shared" si="3"/>
        <v>500000</v>
      </c>
    </row>
    <row r="24" spans="1:17" ht="10.5">
      <c r="A24" s="70" t="s">
        <v>87</v>
      </c>
      <c r="B24" s="70" t="s">
        <v>88</v>
      </c>
      <c r="C24" s="185"/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76">
        <f t="shared" si="2"/>
        <v>0</v>
      </c>
      <c r="Q24" s="70">
        <f t="shared" si="3"/>
        <v>0</v>
      </c>
    </row>
    <row r="25" spans="1:17" ht="10.5">
      <c r="A25" s="70" t="s">
        <v>89</v>
      </c>
      <c r="B25" s="70" t="s">
        <v>90</v>
      </c>
      <c r="C25" s="185"/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76">
        <f t="shared" si="2"/>
        <v>0</v>
      </c>
      <c r="Q25" s="70">
        <f t="shared" si="3"/>
        <v>0</v>
      </c>
    </row>
    <row r="26" spans="1:17" ht="10.5">
      <c r="A26" s="70">
        <v>2006</v>
      </c>
      <c r="B26" s="70" t="s">
        <v>91</v>
      </c>
      <c r="C26" s="185">
        <f>'POA-06'!D19</f>
        <v>20000000</v>
      </c>
      <c r="D26" s="193">
        <v>1666666.667</v>
      </c>
      <c r="E26" s="193">
        <v>1666666.667</v>
      </c>
      <c r="F26" s="193">
        <v>1666666.667</v>
      </c>
      <c r="G26" s="193">
        <v>1666666.667</v>
      </c>
      <c r="H26" s="193">
        <v>1666666.667</v>
      </c>
      <c r="I26" s="193">
        <v>1666666.667</v>
      </c>
      <c r="J26" s="193">
        <v>1666666.667</v>
      </c>
      <c r="K26" s="193">
        <v>1666666.667</v>
      </c>
      <c r="L26" s="193">
        <v>1666666.667</v>
      </c>
      <c r="M26" s="193">
        <v>1666666.667</v>
      </c>
      <c r="N26" s="193">
        <v>1666666.667</v>
      </c>
      <c r="O26" s="193">
        <v>1666666.667</v>
      </c>
      <c r="P26" s="76">
        <f t="shared" si="2"/>
        <v>20000000.003999997</v>
      </c>
      <c r="Q26" s="70">
        <f t="shared" si="3"/>
        <v>0.003999996930360794</v>
      </c>
    </row>
    <row r="27" spans="1:17" ht="10.5">
      <c r="A27" s="70" t="s">
        <v>92</v>
      </c>
      <c r="B27" s="70" t="s">
        <v>93</v>
      </c>
      <c r="C27" s="185"/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76">
        <f t="shared" si="2"/>
        <v>0</v>
      </c>
      <c r="Q27" s="70">
        <f t="shared" si="3"/>
        <v>0</v>
      </c>
    </row>
    <row r="28" spans="1:17" ht="21">
      <c r="A28" s="70" t="s">
        <v>94</v>
      </c>
      <c r="B28" s="77" t="s">
        <v>147</v>
      </c>
      <c r="C28" s="185"/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76">
        <f t="shared" si="2"/>
        <v>0</v>
      </c>
      <c r="Q28" s="70">
        <f t="shared" si="3"/>
        <v>0</v>
      </c>
    </row>
    <row r="29" spans="1:17" ht="10.5">
      <c r="A29" s="70" t="s">
        <v>95</v>
      </c>
      <c r="B29" s="70" t="s">
        <v>96</v>
      </c>
      <c r="C29" s="185"/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76">
        <f t="shared" si="2"/>
        <v>0</v>
      </c>
      <c r="Q29" s="70">
        <f t="shared" si="3"/>
        <v>0</v>
      </c>
    </row>
    <row r="30" spans="1:17" ht="10.5">
      <c r="A30" s="70">
        <v>2007</v>
      </c>
      <c r="B30" s="77" t="s">
        <v>97</v>
      </c>
      <c r="C30" s="185">
        <f>'POA-06'!D20</f>
        <v>9500000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17000000</v>
      </c>
      <c r="N30" s="193">
        <v>0</v>
      </c>
      <c r="O30" s="193">
        <v>0</v>
      </c>
      <c r="P30" s="76">
        <f t="shared" si="2"/>
        <v>17000000</v>
      </c>
      <c r="Q30" s="70">
        <f t="shared" si="3"/>
        <v>7500000</v>
      </c>
    </row>
    <row r="31" spans="1:17" ht="21">
      <c r="A31" s="70">
        <v>2008</v>
      </c>
      <c r="B31" s="77" t="s">
        <v>98</v>
      </c>
      <c r="C31" s="185">
        <f>'POA-06'!D21</f>
        <v>5000000</v>
      </c>
      <c r="D31" s="193">
        <v>0</v>
      </c>
      <c r="E31" s="193">
        <v>833333.3333</v>
      </c>
      <c r="F31" s="193">
        <v>0</v>
      </c>
      <c r="G31" s="193">
        <v>833333.3333</v>
      </c>
      <c r="H31" s="193">
        <v>0</v>
      </c>
      <c r="I31" s="193">
        <v>833333.3333</v>
      </c>
      <c r="J31" s="193">
        <v>0</v>
      </c>
      <c r="K31" s="193">
        <v>833333.3333</v>
      </c>
      <c r="L31" s="193">
        <v>0</v>
      </c>
      <c r="M31" s="193">
        <v>833333.3333</v>
      </c>
      <c r="N31" s="193">
        <v>0</v>
      </c>
      <c r="O31" s="193">
        <v>833333.3333</v>
      </c>
      <c r="P31" s="76">
        <f t="shared" si="2"/>
        <v>4999999.9998</v>
      </c>
      <c r="Q31" s="70">
        <f t="shared" si="3"/>
        <v>-0.00019999966025352478</v>
      </c>
    </row>
    <row r="32" spans="1:17" ht="10.5">
      <c r="A32" s="70">
        <v>2009</v>
      </c>
      <c r="B32" s="70" t="s">
        <v>99</v>
      </c>
      <c r="C32" s="185">
        <f>'POA-06'!D22</f>
        <v>0</v>
      </c>
      <c r="D32" s="193">
        <v>0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76">
        <f t="shared" si="2"/>
        <v>0</v>
      </c>
      <c r="Q32" s="70">
        <f t="shared" si="3"/>
        <v>0</v>
      </c>
    </row>
    <row r="33" spans="1:17" ht="14.25" customHeight="1">
      <c r="A33" s="70">
        <v>2010</v>
      </c>
      <c r="B33" s="77" t="s">
        <v>100</v>
      </c>
      <c r="C33" s="185">
        <f>'POA-06'!D23</f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76">
        <f t="shared" si="2"/>
        <v>0</v>
      </c>
      <c r="Q33" s="70">
        <f t="shared" si="3"/>
        <v>0</v>
      </c>
    </row>
    <row r="34" spans="1:17" ht="10.5">
      <c r="A34" s="70">
        <v>2011</v>
      </c>
      <c r="B34" s="70" t="s">
        <v>101</v>
      </c>
      <c r="C34" s="185">
        <f>'POA-06'!D24</f>
        <v>8000000</v>
      </c>
      <c r="D34" s="193">
        <v>670000</v>
      </c>
      <c r="E34" s="193">
        <v>670000</v>
      </c>
      <c r="F34" s="193">
        <v>670000</v>
      </c>
      <c r="G34" s="193">
        <v>670000</v>
      </c>
      <c r="H34" s="193">
        <v>670000</v>
      </c>
      <c r="I34" s="193">
        <v>670000</v>
      </c>
      <c r="J34" s="193">
        <v>670000</v>
      </c>
      <c r="K34" s="193">
        <v>670000</v>
      </c>
      <c r="L34" s="193">
        <v>670000</v>
      </c>
      <c r="M34" s="193">
        <v>670000</v>
      </c>
      <c r="N34" s="193">
        <v>670000</v>
      </c>
      <c r="O34" s="193">
        <v>670000</v>
      </c>
      <c r="P34" s="76">
        <f t="shared" si="2"/>
        <v>8040000</v>
      </c>
      <c r="Q34" s="70">
        <f t="shared" si="3"/>
        <v>40000</v>
      </c>
    </row>
    <row r="35" spans="1:17" ht="15.75" customHeight="1">
      <c r="A35" s="70">
        <v>2012</v>
      </c>
      <c r="B35" s="77" t="s">
        <v>102</v>
      </c>
      <c r="C35" s="185">
        <f>'POA-06'!D25</f>
        <v>10000000</v>
      </c>
      <c r="D35" s="193">
        <v>166666.6667</v>
      </c>
      <c r="E35" s="193">
        <v>166666.6667</v>
      </c>
      <c r="F35" s="193">
        <v>166666.6667</v>
      </c>
      <c r="G35" s="193">
        <v>166666.6667</v>
      </c>
      <c r="H35" s="193">
        <v>166666.6667</v>
      </c>
      <c r="I35" s="193">
        <v>166666.6667</v>
      </c>
      <c r="J35" s="193">
        <v>166666.6667</v>
      </c>
      <c r="K35" s="193">
        <v>166666.6667</v>
      </c>
      <c r="L35" s="193">
        <v>166666.6667</v>
      </c>
      <c r="M35" s="193">
        <v>166666.6667</v>
      </c>
      <c r="N35" s="193">
        <v>166666.6667</v>
      </c>
      <c r="O35" s="193">
        <v>166666.6667</v>
      </c>
      <c r="P35" s="76">
        <f t="shared" si="2"/>
        <v>2000000.0003999996</v>
      </c>
      <c r="Q35" s="70">
        <f t="shared" si="3"/>
        <v>-7999999.999600001</v>
      </c>
    </row>
    <row r="36" spans="1:17" ht="10.5">
      <c r="A36" s="70">
        <v>2013</v>
      </c>
      <c r="B36" s="70" t="s">
        <v>103</v>
      </c>
      <c r="C36" s="185">
        <f>'POA-06'!D26</f>
        <v>4000000</v>
      </c>
      <c r="D36" s="193">
        <v>0</v>
      </c>
      <c r="E36" s="193">
        <v>0</v>
      </c>
      <c r="F36" s="193">
        <v>8000000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76">
        <f t="shared" si="2"/>
        <v>8000000</v>
      </c>
      <c r="Q36" s="70">
        <f t="shared" si="3"/>
        <v>4000000</v>
      </c>
    </row>
    <row r="37" spans="1:17" ht="10.5">
      <c r="A37" s="70">
        <v>2014</v>
      </c>
      <c r="B37" s="70" t="s">
        <v>104</v>
      </c>
      <c r="C37" s="185">
        <f>'POA-06'!D27</f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76">
        <f t="shared" si="2"/>
        <v>0</v>
      </c>
      <c r="Q37" s="70">
        <f t="shared" si="3"/>
        <v>0</v>
      </c>
    </row>
    <row r="38" spans="1:17" ht="10.5">
      <c r="A38" s="70">
        <v>2015</v>
      </c>
      <c r="B38" s="70" t="s">
        <v>105</v>
      </c>
      <c r="C38" s="185">
        <f>'POA-06'!D28</f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76">
        <f t="shared" si="2"/>
        <v>0</v>
      </c>
      <c r="Q38" s="70">
        <f t="shared" si="3"/>
        <v>0</v>
      </c>
    </row>
    <row r="39" spans="1:17" ht="10.5">
      <c r="A39" s="70" t="s">
        <v>106</v>
      </c>
      <c r="B39" s="70" t="s">
        <v>107</v>
      </c>
      <c r="C39" s="185"/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76">
        <f t="shared" si="2"/>
        <v>0</v>
      </c>
      <c r="Q39" s="70">
        <f t="shared" si="3"/>
        <v>0</v>
      </c>
    </row>
    <row r="40" spans="1:17" ht="10.5">
      <c r="A40" s="70" t="s">
        <v>108</v>
      </c>
      <c r="B40" s="70" t="s">
        <v>109</v>
      </c>
      <c r="C40" s="185"/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76">
        <f t="shared" si="2"/>
        <v>0</v>
      </c>
      <c r="Q40" s="70">
        <f t="shared" si="3"/>
        <v>0</v>
      </c>
    </row>
    <row r="41" spans="1:17" ht="10.5">
      <c r="A41" s="70">
        <v>2016</v>
      </c>
      <c r="B41" s="70" t="s">
        <v>110</v>
      </c>
      <c r="C41" s="185">
        <f>+'POA-06'!D32</f>
        <v>0</v>
      </c>
      <c r="D41" s="193">
        <v>2916666.667</v>
      </c>
      <c r="E41" s="193">
        <v>2916666.667</v>
      </c>
      <c r="F41" s="193">
        <v>2916666.667</v>
      </c>
      <c r="G41" s="193">
        <v>2916666.667</v>
      </c>
      <c r="H41" s="193">
        <v>2916666.667</v>
      </c>
      <c r="I41" s="193">
        <v>2916666.667</v>
      </c>
      <c r="J41" s="193">
        <v>2916666.667</v>
      </c>
      <c r="K41" s="193">
        <v>2916666.667</v>
      </c>
      <c r="L41" s="193">
        <v>2916666.667</v>
      </c>
      <c r="M41" s="193">
        <v>2916666.667</v>
      </c>
      <c r="N41" s="193">
        <v>2916666.667</v>
      </c>
      <c r="O41" s="193">
        <v>2916666.667</v>
      </c>
      <c r="P41" s="74">
        <f t="shared" si="2"/>
        <v>35000000.004</v>
      </c>
      <c r="Q41" s="70">
        <f t="shared" si="3"/>
        <v>35000000.004</v>
      </c>
    </row>
    <row r="42" spans="1:17" ht="10.5">
      <c r="A42" s="70">
        <v>2017</v>
      </c>
      <c r="B42" s="70" t="s">
        <v>111</v>
      </c>
      <c r="C42" s="185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74">
        <f t="shared" si="2"/>
        <v>0</v>
      </c>
      <c r="Q42" s="70">
        <f t="shared" si="3"/>
        <v>0</v>
      </c>
    </row>
    <row r="43" spans="1:17" s="194" customFormat="1" ht="10.5">
      <c r="A43" s="72">
        <v>3000</v>
      </c>
      <c r="B43" s="72" t="s">
        <v>112</v>
      </c>
      <c r="C43" s="186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74">
        <f t="shared" si="2"/>
        <v>0</v>
      </c>
      <c r="Q43" s="72">
        <f t="shared" si="3"/>
        <v>0</v>
      </c>
    </row>
    <row r="44" spans="1:17" s="194" customFormat="1" ht="10.5">
      <c r="A44" s="72">
        <v>4000</v>
      </c>
      <c r="B44" s="72" t="s">
        <v>113</v>
      </c>
      <c r="C44" s="186">
        <f>'POA-05'!C22</f>
        <v>0</v>
      </c>
      <c r="D44" s="88">
        <f>+D45+D46</f>
        <v>0</v>
      </c>
      <c r="E44" s="88">
        <f>+E45+E46</f>
        <v>0</v>
      </c>
      <c r="F44" s="88">
        <f>+F45+F46</f>
        <v>0</v>
      </c>
      <c r="G44" s="88">
        <v>0</v>
      </c>
      <c r="H44" s="88">
        <v>100000000</v>
      </c>
      <c r="I44" s="88">
        <v>0</v>
      </c>
      <c r="J44" s="88">
        <v>0</v>
      </c>
      <c r="K44" s="88">
        <v>704000000</v>
      </c>
      <c r="L44" s="88">
        <v>0</v>
      </c>
      <c r="M44" s="88">
        <v>0</v>
      </c>
      <c r="N44" s="88">
        <v>0</v>
      </c>
      <c r="O44" s="88">
        <v>0</v>
      </c>
      <c r="P44" s="74">
        <f t="shared" si="2"/>
        <v>804000000</v>
      </c>
      <c r="Q44" s="72">
        <f t="shared" si="3"/>
        <v>804000000</v>
      </c>
    </row>
    <row r="45" spans="1:17" ht="21">
      <c r="A45" s="70" t="s">
        <v>202</v>
      </c>
      <c r="B45" s="77" t="s">
        <v>198</v>
      </c>
      <c r="C45" s="186"/>
      <c r="D45" s="193"/>
      <c r="E45" s="193"/>
      <c r="F45" s="193"/>
      <c r="G45" s="193"/>
      <c r="H45" s="193">
        <v>100000000</v>
      </c>
      <c r="I45" s="193"/>
      <c r="J45" s="193"/>
      <c r="K45" s="193"/>
      <c r="L45" s="193"/>
      <c r="M45" s="193"/>
      <c r="N45" s="193"/>
      <c r="O45" s="193"/>
      <c r="P45" s="76">
        <f t="shared" si="2"/>
        <v>100000000</v>
      </c>
      <c r="Q45" s="70"/>
    </row>
    <row r="46" spans="1:17" ht="21">
      <c r="A46" s="70" t="s">
        <v>203</v>
      </c>
      <c r="B46" s="77" t="s">
        <v>199</v>
      </c>
      <c r="C46" s="186"/>
      <c r="D46" s="193"/>
      <c r="E46" s="193"/>
      <c r="F46" s="193"/>
      <c r="G46" s="193"/>
      <c r="H46" s="193"/>
      <c r="I46" s="193"/>
      <c r="J46" s="193"/>
      <c r="K46" s="193">
        <v>704000000</v>
      </c>
      <c r="L46" s="193"/>
      <c r="M46" s="193"/>
      <c r="N46" s="193"/>
      <c r="O46" s="193"/>
      <c r="P46" s="76">
        <f t="shared" si="2"/>
        <v>704000000</v>
      </c>
      <c r="Q46" s="70"/>
    </row>
    <row r="47" spans="1:17" s="194" customFormat="1" ht="10.5">
      <c r="A47" s="72">
        <v>5000</v>
      </c>
      <c r="B47" s="72" t="s">
        <v>114</v>
      </c>
      <c r="C47" s="186">
        <f>'POA-05'!C19</f>
        <v>255000000</v>
      </c>
      <c r="D47" s="88">
        <f>+D48+D49+D50</f>
        <v>0</v>
      </c>
      <c r="E47" s="88">
        <f aca="true" t="shared" si="5" ref="E47:O47">+E48+E49+E50</f>
        <v>0</v>
      </c>
      <c r="F47" s="88">
        <f t="shared" si="5"/>
        <v>0</v>
      </c>
      <c r="G47" s="88">
        <f t="shared" si="5"/>
        <v>0</v>
      </c>
      <c r="H47" s="88">
        <f t="shared" si="5"/>
        <v>36666666.67</v>
      </c>
      <c r="I47" s="88">
        <f t="shared" si="5"/>
        <v>261666666.67000002</v>
      </c>
      <c r="J47" s="88">
        <f t="shared" si="5"/>
        <v>36666666.67</v>
      </c>
      <c r="K47" s="88">
        <f t="shared" si="5"/>
        <v>0</v>
      </c>
      <c r="L47" s="88">
        <f t="shared" si="5"/>
        <v>120000000</v>
      </c>
      <c r="M47" s="88">
        <f t="shared" si="5"/>
        <v>0</v>
      </c>
      <c r="N47" s="88">
        <f t="shared" si="5"/>
        <v>0</v>
      </c>
      <c r="O47" s="88">
        <f t="shared" si="5"/>
        <v>30000000</v>
      </c>
      <c r="P47" s="74">
        <f t="shared" si="2"/>
        <v>485000000.01000005</v>
      </c>
      <c r="Q47" s="72">
        <f t="shared" si="3"/>
        <v>230000000.01000005</v>
      </c>
    </row>
    <row r="48" spans="1:17" ht="10.5">
      <c r="A48" s="70" t="s">
        <v>204</v>
      </c>
      <c r="B48" s="70" t="s">
        <v>195</v>
      </c>
      <c r="C48" s="185">
        <v>110000000</v>
      </c>
      <c r="D48" s="193"/>
      <c r="E48" s="193"/>
      <c r="F48" s="193"/>
      <c r="G48" s="193"/>
      <c r="H48" s="193">
        <v>36666666.67</v>
      </c>
      <c r="I48" s="193">
        <v>36666666.67</v>
      </c>
      <c r="J48" s="193">
        <v>36666666.67</v>
      </c>
      <c r="K48" s="193"/>
      <c r="L48" s="193"/>
      <c r="M48" s="193"/>
      <c r="N48" s="193"/>
      <c r="O48" s="193"/>
      <c r="P48" s="76">
        <f t="shared" si="2"/>
        <v>110000000.01</v>
      </c>
      <c r="Q48" s="70"/>
    </row>
    <row r="49" spans="1:17" ht="10.5">
      <c r="A49" s="70" t="s">
        <v>205</v>
      </c>
      <c r="B49" s="70" t="s">
        <v>196</v>
      </c>
      <c r="C49" s="185">
        <v>75000000</v>
      </c>
      <c r="D49" s="193"/>
      <c r="E49" s="193"/>
      <c r="F49" s="193"/>
      <c r="G49" s="193"/>
      <c r="H49" s="193"/>
      <c r="I49" s="193">
        <v>75000000</v>
      </c>
      <c r="J49" s="193"/>
      <c r="K49" s="193"/>
      <c r="L49" s="193"/>
      <c r="M49" s="193"/>
      <c r="N49" s="193"/>
      <c r="O49" s="193"/>
      <c r="P49" s="76">
        <f t="shared" si="2"/>
        <v>75000000</v>
      </c>
      <c r="Q49" s="70"/>
    </row>
    <row r="50" spans="1:17" ht="10.5">
      <c r="A50" s="70" t="s">
        <v>206</v>
      </c>
      <c r="B50" s="70" t="s">
        <v>197</v>
      </c>
      <c r="C50" s="185">
        <v>300000000</v>
      </c>
      <c r="D50" s="193"/>
      <c r="E50" s="193"/>
      <c r="F50" s="193"/>
      <c r="G50" s="193"/>
      <c r="H50" s="193"/>
      <c r="I50" s="193">
        <v>150000000</v>
      </c>
      <c r="J50" s="193"/>
      <c r="K50" s="193"/>
      <c r="L50" s="193">
        <v>120000000</v>
      </c>
      <c r="M50" s="193"/>
      <c r="N50" s="193"/>
      <c r="O50" s="193">
        <v>30000000</v>
      </c>
      <c r="P50" s="76">
        <f t="shared" si="2"/>
        <v>300000000</v>
      </c>
      <c r="Q50" s="70"/>
    </row>
    <row r="51" spans="1:17" s="194" customFormat="1" ht="10.5">
      <c r="A51" s="72">
        <v>6000</v>
      </c>
      <c r="B51" s="72" t="s">
        <v>115</v>
      </c>
      <c r="C51" s="186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74">
        <f t="shared" si="2"/>
        <v>0</v>
      </c>
      <c r="Q51" s="72">
        <f t="shared" si="3"/>
        <v>0</v>
      </c>
    </row>
    <row r="52" spans="1:17" s="194" customFormat="1" ht="10.5">
      <c r="A52" s="72">
        <v>7000</v>
      </c>
      <c r="B52" s="72" t="s">
        <v>116</v>
      </c>
      <c r="C52" s="186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74">
        <f t="shared" si="2"/>
        <v>0</v>
      </c>
      <c r="Q52" s="72">
        <f t="shared" si="3"/>
        <v>0</v>
      </c>
    </row>
    <row r="53" spans="1:17" s="194" customFormat="1" ht="10.5">
      <c r="A53" s="99"/>
      <c r="B53" s="99" t="s">
        <v>31</v>
      </c>
      <c r="C53" s="73">
        <f>+C7+C12+C43+C44+C47+C51+C52</f>
        <v>422000000</v>
      </c>
      <c r="D53" s="73">
        <f>+D7+D12+D43+D44+D47+D51+D52</f>
        <v>13957695.0844</v>
      </c>
      <c r="E53" s="73">
        <f aca="true" t="shared" si="6" ref="E53:O53">+E7+E12+E43+E44+E47+E51+E52</f>
        <v>22791028.4177</v>
      </c>
      <c r="F53" s="73">
        <f t="shared" si="6"/>
        <v>49965354.0844</v>
      </c>
      <c r="G53" s="73">
        <f t="shared" si="6"/>
        <v>22791028.4177</v>
      </c>
      <c r="H53" s="73">
        <f t="shared" si="6"/>
        <v>158624361.7544</v>
      </c>
      <c r="I53" s="73">
        <f t="shared" si="6"/>
        <v>289957695.0877</v>
      </c>
      <c r="J53" s="73">
        <f t="shared" si="6"/>
        <v>58624361.7544</v>
      </c>
      <c r="K53" s="73">
        <f t="shared" si="6"/>
        <v>726791028.4177</v>
      </c>
      <c r="L53" s="73">
        <f t="shared" si="6"/>
        <v>141957695.0844</v>
      </c>
      <c r="M53" s="73">
        <f t="shared" si="6"/>
        <v>39791028.41770001</v>
      </c>
      <c r="N53" s="73">
        <f t="shared" si="6"/>
        <v>21957695.0844</v>
      </c>
      <c r="O53" s="73">
        <f t="shared" si="6"/>
        <v>52791028.4177</v>
      </c>
      <c r="P53" s="73">
        <f>+P7+P12+P43+P44+P47+P51+P52</f>
        <v>1600000000.0226</v>
      </c>
      <c r="Q53" s="72">
        <f t="shared" si="3"/>
        <v>1178000000.0226</v>
      </c>
    </row>
    <row r="54" ht="10.5">
      <c r="P54" s="66"/>
    </row>
    <row r="55" ht="10.5">
      <c r="C55" s="66"/>
    </row>
    <row r="56" ht="10.5">
      <c r="B56" s="169"/>
    </row>
    <row r="58" ht="10.5">
      <c r="C58" s="182"/>
    </row>
    <row r="59" ht="10.5">
      <c r="C59" s="66"/>
    </row>
  </sheetData>
  <sheetProtection/>
  <mergeCells count="8">
    <mergeCell ref="A1:P1"/>
    <mergeCell ref="A3:P3"/>
    <mergeCell ref="A5:A6"/>
    <mergeCell ref="B5:B6"/>
    <mergeCell ref="C5:C6"/>
    <mergeCell ref="D5:O5"/>
    <mergeCell ref="P5:P6"/>
    <mergeCell ref="A2:P2"/>
  </mergeCells>
  <printOptions/>
  <pageMargins left="1.36" right="0.1968503937007874" top="0.984251968503937" bottom="0.984251968503937" header="0" footer="0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PEDRO MEJIA</cp:lastModifiedBy>
  <cp:lastPrinted>2009-03-19T22:08:49Z</cp:lastPrinted>
  <dcterms:created xsi:type="dcterms:W3CDTF">2004-12-29T19:49:42Z</dcterms:created>
  <dcterms:modified xsi:type="dcterms:W3CDTF">2009-03-19T22:10:28Z</dcterms:modified>
  <cp:category/>
  <cp:version/>
  <cp:contentType/>
  <cp:contentStatus/>
</cp:coreProperties>
</file>