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12120" windowHeight="8190" tabRatio="629" activeTab="8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Hoja-08" sheetId="8" r:id="rId8"/>
    <sheet name="grafico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<sst xmlns="http://schemas.openxmlformats.org/spreadsheetml/2006/main" count="396" uniqueCount="237">
  <si>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</si>
  <si>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</si>
  <si>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</si>
  <si>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</si>
  <si>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</si>
  <si>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</si>
  <si>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</si>
  <si>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</si>
  <si>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</si>
  <si>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</si>
  <si>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</si>
  <si>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</si>
  <si>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</si>
  <si>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</si>
  <si>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</si>
  <si>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</si>
  <si>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</si>
  <si>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</si>
  <si>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</si>
  <si>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</si>
  <si>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</si>
  <si>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</si>
  <si>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</si>
  <si>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</si>
  <si>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</si>
  <si>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</si>
  <si>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</si>
  <si>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</si>
  <si>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</si>
  <si>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</si>
  <si>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</si>
  <si>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</si>
  <si>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</si>
  <si>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</si>
  <si>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</si>
  <si>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</si>
  <si>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</si>
  <si>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</si>
  <si>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</si>
  <si>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</si>
  <si>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</si>
  <si>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</si>
  <si>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</si>
  <si>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</si>
  <si>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</si>
  <si>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</si>
  <si>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</si>
  <si>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</si>
  <si>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</si>
  <si>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</si>
  <si>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</si>
  <si>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</si>
  <si>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</si>
  <si>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</si>
  <si>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</si>
  <si>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</si>
  <si>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</si>
  <si>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</si>
  <si>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</si>
  <si>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</si>
  <si>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</si>
  <si>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</si>
  <si>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</si>
  <si>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</si>
  <si>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</si>
  <si>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</si>
  <si>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</si>
  <si>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</si>
  <si>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</si>
  <si>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</si>
  <si>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</si>
  <si>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</si>
  <si>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</si>
  <si>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</si>
  <si>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</si>
  <si>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</si>
  <si>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</si>
  <si>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</si>
  <si>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</si>
  <si>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</si>
  <si>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</si>
  <si>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</si>
  <si>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</si>
  <si>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</si>
  <si>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</si>
  <si>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</si>
  <si>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</si>
  <si>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</si>
  <si>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</si>
  <si>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</si>
  <si>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</si>
  <si>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</si>
  <si>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</si>
  <si>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</si>
  <si>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</si>
  <si>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</si>
  <si>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</si>
  <si>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</si>
  <si>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</si>
  <si>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</si>
  <si>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</si>
  <si>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</si>
  <si>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</si>
  <si>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</si>
  <si>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</si>
  <si>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</si>
  <si>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</si>
  <si>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</si>
  <si>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</si>
  <si>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</si>
  <si>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</si>
  <si>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</si>
  <si>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</si>
  <si>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</si>
  <si>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</si>
  <si>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</si>
  <si>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</si>
  <si>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</si>
  <si>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</si>
  <si>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</si>
  <si>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</si>
  <si>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marzo</t>
  </si>
  <si>
    <t>PROGRAMACION DE METAS FINANCIERAS -R.A ($ )</t>
  </si>
  <si>
    <t>Seguros</t>
  </si>
  <si>
    <t>Impuestos, tasas y multas</t>
  </si>
  <si>
    <t>Capacitación</t>
  </si>
  <si>
    <t>OTROS GASTOS GENERALES</t>
  </si>
  <si>
    <t>AL INTERIOR DEL DEPARTAMENTO</t>
  </si>
  <si>
    <t>APROPIACIÓN INICIAL</t>
  </si>
  <si>
    <t>DURACION (MESES)</t>
  </si>
  <si>
    <t>Todo el Departamento</t>
  </si>
  <si>
    <t>Compra de material y equipos</t>
  </si>
  <si>
    <t>Riohacha</t>
  </si>
  <si>
    <t>diciembre</t>
  </si>
  <si>
    <t>Número de funcionarios capacitados</t>
  </si>
  <si>
    <t>Oficina con dotación adecuada</t>
  </si>
  <si>
    <t>Impresión</t>
  </si>
  <si>
    <t>Cartucho</t>
  </si>
  <si>
    <t>BANCO DE PROYECTOS</t>
  </si>
  <si>
    <t>Implementación del Banco de programas y proyectos de la Corporación.</t>
  </si>
  <si>
    <t>Todo el departamento</t>
  </si>
  <si>
    <t>Banco implementado</t>
  </si>
  <si>
    <t>Capacitación a funcionarios de los municipios sobre la metodologia de presentación de proyectos de inversión.</t>
  </si>
  <si>
    <t>funcionarios municipales capacitados</t>
  </si>
  <si>
    <t>Manual implementado</t>
  </si>
  <si>
    <t>Resma de papel tamaño carta</t>
  </si>
  <si>
    <t>resmas</t>
  </si>
  <si>
    <t>Tinta impresora</t>
  </si>
  <si>
    <t>Implementación Banco de Proyectos</t>
  </si>
  <si>
    <r>
      <t xml:space="preserve">Impresora Láser: </t>
    </r>
    <r>
      <rPr>
        <sz val="9"/>
        <rFont val="Tahoma"/>
        <family val="2"/>
      </rPr>
      <t>con capacidad de 17 páginas por minuto, fusor de encendido instantáneo sin esperas, primera página impresa en menos de 10 segundos, calidad de impresión efectiva de 1200 ppp (600 x 600 ppp)</t>
    </r>
  </si>
  <si>
    <t>Disponer de personal para recibir la capacitación.</t>
  </si>
  <si>
    <t>Servicios Personales</t>
  </si>
  <si>
    <t>Gastos Generales</t>
  </si>
  <si>
    <t>Contratos</t>
  </si>
  <si>
    <t>Convenios</t>
  </si>
  <si>
    <t>Implementación del manual de procedimiento del Banco de Proyectos corporativo (BPCG).</t>
  </si>
  <si>
    <t>febrero</t>
  </si>
  <si>
    <t>Enero</t>
  </si>
  <si>
    <t>Marzo</t>
  </si>
  <si>
    <t>Personas capacitadas</t>
  </si>
  <si>
    <t>Capacitación a funcionarios de la entidad (banco)</t>
  </si>
  <si>
    <t>A. Rumbo</t>
  </si>
  <si>
    <t>ENERO-DICIEMBRE</t>
  </si>
  <si>
    <t>Fortalecimiento de las acciones del  Banco de Proyectos (CORANTIOQUIA).</t>
  </si>
  <si>
    <t>Brindar  asesorarias  a funcionarios en la implementación del Banco.</t>
  </si>
  <si>
    <t>Noviembr</t>
  </si>
  <si>
    <t>USB</t>
  </si>
  <si>
    <t>UD</t>
  </si>
  <si>
    <t>Cajas de diskettes</t>
  </si>
  <si>
    <t>Caja</t>
  </si>
  <si>
    <t>CD</t>
  </si>
  <si>
    <t>Banco de Proyectos</t>
  </si>
  <si>
    <t>Marcadores</t>
  </si>
  <si>
    <t>Lapiceros</t>
  </si>
  <si>
    <t>Lapices</t>
  </si>
  <si>
    <t>Libretas media carta</t>
  </si>
  <si>
    <t>PLAN OPERATIVO ANUAL 2008</t>
  </si>
  <si>
    <t>Abril</t>
  </si>
  <si>
    <t>Elaboracion y edicion de cartilla del Banco de Proyectos</t>
  </si>
  <si>
    <t>Impresos y Publicaciones</t>
  </si>
  <si>
    <t>APROPIA INICIAL</t>
  </si>
  <si>
    <t>COD. DESCRIP ASIGNAD</t>
  </si>
  <si>
    <t>ADQUISICION  DE BIENES</t>
  </si>
  <si>
    <t>GASTO DE PERSONAL</t>
  </si>
  <si>
    <t>SERVICIOS PERSONALES CONTRA</t>
  </si>
  <si>
    <t>SUELDO PERSONAL NOMINA</t>
  </si>
  <si>
    <t>ADQUISICION DE SERVICIOS</t>
  </si>
  <si>
    <t>COMPRA DE EQUIPO</t>
  </si>
  <si>
    <t>PAPELERIA UTILES DE OFICINA</t>
  </si>
  <si>
    <t>COMBUSTIBLES LUBRICANTES</t>
  </si>
  <si>
    <t>IMPLENTOS ASEO CAFETERIA</t>
  </si>
  <si>
    <t>REPUESTOS Y ACCESORIOS</t>
  </si>
  <si>
    <t>DOTACION DE PERSONAL</t>
  </si>
  <si>
    <t>MANTENIMIENTO GENERAL</t>
  </si>
  <si>
    <t>IMPUESTOS TASAS Y MULTAS</t>
  </si>
  <si>
    <t>Aueducto Alcantarillado y  Aseo</t>
  </si>
  <si>
    <t>Télefono</t>
  </si>
  <si>
    <t>Energia Electrica</t>
  </si>
  <si>
    <t>Gas Domiciliario</t>
  </si>
  <si>
    <t>Arrendamiento</t>
  </si>
  <si>
    <t>Viaticos</t>
  </si>
  <si>
    <t>Gasto de Viajes</t>
  </si>
  <si>
    <t>Comunicación y Transporte</t>
  </si>
  <si>
    <t>Bienestar Social e Incentivos</t>
  </si>
  <si>
    <t>Capacitacion</t>
  </si>
  <si>
    <t>Sevicios de Vigilancia</t>
  </si>
  <si>
    <t>Elaboracion de cartilla sobre el Banco de Proyectos</t>
  </si>
  <si>
    <t>feb.</t>
  </si>
  <si>
    <t>Cartilla elaborada</t>
  </si>
  <si>
    <t>Materiales y suministros</t>
  </si>
  <si>
    <t>Servicios aseo, cafeteria y jardineria</t>
  </si>
  <si>
    <t>PRESUPUESTO DE ACTIVIDADES BPCG</t>
  </si>
  <si>
    <t>8,500,000</t>
  </si>
  <si>
    <t>1,300,000</t>
  </si>
  <si>
    <t>2,064,000</t>
  </si>
  <si>
    <t>2,500,000</t>
  </si>
  <si>
    <t>20,000,000</t>
  </si>
  <si>
    <t>Gastos de Personal</t>
  </si>
  <si>
    <t>Servicios Personales ( Contrato)</t>
  </si>
  <si>
    <t>Sueldo de Personal de Nomina</t>
  </si>
  <si>
    <t>Comunicaciones y Transporte</t>
  </si>
  <si>
    <t>Compra de Equipo</t>
  </si>
  <si>
    <t>Papeleria y Utiles de Oficina</t>
  </si>
  <si>
    <t>Combustibles y Lubricantes</t>
  </si>
  <si>
    <t>Riohacha - Fonseca</t>
  </si>
  <si>
    <t xml:space="preserve">Capacitación a miembros de ONG  y organizaciones comunitarias en formulacion de proyectos y en la metodologia para presentar los mismos a la corporación </t>
  </si>
  <si>
    <t>PLAN OPERATIVO ANUAL -2009</t>
  </si>
  <si>
    <t>Profesional Especializado</t>
  </si>
  <si>
    <t>Formulacion y Evaluacion de Proyectos</t>
  </si>
  <si>
    <t>Apoyar a los Municipios en la Formulación Y Evaluación de Proyectos Ambientales</t>
  </si>
  <si>
    <t>PRESUPUESTO</t>
  </si>
  <si>
    <t>440-900-2</t>
  </si>
  <si>
    <t>BANCO DE PROYECTOS Y COOPERACION INTERNACIONAL</t>
  </si>
  <si>
    <t>BANCO DE PROYECTO Y COOPERACION INTERNACIONAL</t>
  </si>
  <si>
    <t>CODIGO:</t>
  </si>
  <si>
    <t>POA-07</t>
  </si>
  <si>
    <t>POA-08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</si>
</sst>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"/>
    <numFmt numFmtId="177" formatCode="[$-240A]dddd\,\ dd&quot; de &quot;mmmm&quot; de &quot;yyyy"/>
    <numFmt numFmtId="178" formatCode="dd/mm/yyyy;@"/>
    <numFmt numFmtId="179" formatCode="#,##0.0"/>
  </numFmts>
  <fonts count="3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9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sz val="10"/>
      <name val="Arial"/>
      <family val="2"/>
    </font>
    <font>
      <sz val="16.75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 vertical="justify"/>
    </xf>
    <xf numFmtId="0" fontId="9" fillId="0" borderId="0" xfId="0" applyFont="1" applyAlignment="1">
      <alignment vertical="justify"/>
    </xf>
    <xf numFmtId="0" fontId="14" fillId="0" borderId="0" xfId="0" applyFont="1" applyAlignment="1">
      <alignment vertical="justify"/>
    </xf>
    <xf numFmtId="0" fontId="14" fillId="0" borderId="0" xfId="0" applyFont="1" applyAlignment="1">
      <alignment horizontal="center" vertical="justify"/>
    </xf>
    <xf numFmtId="0" fontId="14" fillId="0" borderId="0" xfId="0" applyFont="1" applyAlignment="1">
      <alignment horizontal="left" vertical="top"/>
    </xf>
    <xf numFmtId="176" fontId="14" fillId="0" borderId="0" xfId="0" applyNumberFormat="1" applyFont="1" applyAlignment="1">
      <alignment vertical="justify"/>
    </xf>
    <xf numFmtId="176" fontId="14" fillId="0" borderId="0" xfId="0" applyNumberFormat="1" applyFont="1" applyAlignment="1">
      <alignment horizontal="right" vertical="justify"/>
    </xf>
    <xf numFmtId="6" fontId="14" fillId="0" borderId="0" xfId="0" applyNumberFormat="1" applyFont="1" applyAlignment="1">
      <alignment vertical="justify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left" vertical="justify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176" fontId="25" fillId="0" borderId="0" xfId="0" applyNumberFormat="1" applyFont="1" applyAlignment="1">
      <alignment horizontal="right" vertical="justify"/>
    </xf>
    <xf numFmtId="6" fontId="25" fillId="0" borderId="0" xfId="0" applyNumberFormat="1" applyFont="1" applyAlignment="1">
      <alignment vertical="justify"/>
    </xf>
    <xf numFmtId="16" fontId="23" fillId="0" borderId="1" xfId="0" applyNumberFormat="1" applyFont="1" applyBorder="1" applyAlignment="1">
      <alignment horizontal="left" vertical="top" wrapText="1"/>
    </xf>
    <xf numFmtId="1" fontId="23" fillId="0" borderId="1" xfId="0" applyNumberFormat="1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3" fontId="23" fillId="0" borderId="1" xfId="0" applyNumberFormat="1" applyFont="1" applyBorder="1" applyAlignment="1">
      <alignment vertical="top" wrapText="1"/>
    </xf>
    <xf numFmtId="3" fontId="22" fillId="0" borderId="1" xfId="0" applyNumberFormat="1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5" fillId="0" borderId="1" xfId="0" applyFont="1" applyBorder="1" applyAlignment="1">
      <alignment/>
    </xf>
    <xf numFmtId="0" fontId="8" fillId="0" borderId="2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Continuous"/>
    </xf>
    <xf numFmtId="3" fontId="27" fillId="0" borderId="0" xfId="0" applyNumberFormat="1" applyFont="1" applyAlignment="1" quotePrefix="1">
      <alignment horizontal="left"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center"/>
    </xf>
    <xf numFmtId="3" fontId="26" fillId="0" borderId="0" xfId="0" applyNumberFormat="1" applyFont="1" applyAlignment="1">
      <alignment/>
    </xf>
    <xf numFmtId="3" fontId="8" fillId="0" borderId="2" xfId="0" applyNumberFormat="1" applyFont="1" applyBorder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3" fontId="27" fillId="0" borderId="1" xfId="0" applyNumberFormat="1" applyFont="1" applyBorder="1" applyAlignment="1">
      <alignment/>
    </xf>
    <xf numFmtId="3" fontId="26" fillId="0" borderId="1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/>
    </xf>
    <xf numFmtId="3" fontId="26" fillId="2" borderId="1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top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top" wrapText="1"/>
    </xf>
    <xf numFmtId="3" fontId="26" fillId="0" borderId="2" xfId="0" applyNumberFormat="1" applyFont="1" applyBorder="1" applyAlignment="1">
      <alignment/>
    </xf>
    <xf numFmtId="3" fontId="27" fillId="0" borderId="2" xfId="0" applyNumberFormat="1" applyFont="1" applyBorder="1" applyAlignment="1">
      <alignment/>
    </xf>
    <xf numFmtId="3" fontId="26" fillId="2" borderId="2" xfId="0" applyNumberFormat="1" applyFont="1" applyFill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3" fontId="26" fillId="3" borderId="4" xfId="0" applyNumberFormat="1" applyFont="1" applyFill="1" applyBorder="1" applyAlignment="1">
      <alignment horizontal="center"/>
    </xf>
    <xf numFmtId="3" fontId="26" fillId="3" borderId="5" xfId="0" applyNumberFormat="1" applyFont="1" applyFill="1" applyBorder="1" applyAlignment="1">
      <alignment horizontal="center"/>
    </xf>
    <xf numFmtId="3" fontId="26" fillId="3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2" fillId="0" borderId="9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2" fillId="0" borderId="1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1" xfId="0" applyFont="1" applyBorder="1" applyAlignment="1">
      <alignment horizontal="right"/>
    </xf>
    <xf numFmtId="0" fontId="32" fillId="0" borderId="11" xfId="0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6" fontId="8" fillId="0" borderId="1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29" fillId="0" borderId="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>
      <alignment/>
    </xf>
    <xf numFmtId="0" fontId="29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top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3" borderId="17" xfId="0" applyFont="1" applyFill="1" applyBorder="1" applyAlignment="1">
      <alignment horizontal="center" vertical="top" wrapText="1"/>
    </xf>
    <xf numFmtId="43" fontId="29" fillId="0" borderId="1" xfId="15" applyFont="1" applyBorder="1" applyAlignment="1">
      <alignment horizontal="right"/>
    </xf>
    <xf numFmtId="43" fontId="0" fillId="0" borderId="1" xfId="15" applyBorder="1" applyAlignment="1">
      <alignment horizontal="right"/>
    </xf>
    <xf numFmtId="43" fontId="0" fillId="0" borderId="0" xfId="15" applyAlignment="1">
      <alignment/>
    </xf>
    <xf numFmtId="43" fontId="8" fillId="0" borderId="2" xfId="15" applyFont="1" applyBorder="1" applyAlignment="1">
      <alignment horizontal="center" vertical="center" wrapText="1"/>
    </xf>
    <xf numFmtId="43" fontId="29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9" fillId="0" borderId="1" xfId="0" applyFont="1" applyBorder="1" applyAlignment="1">
      <alignment horizontal="center"/>
    </xf>
    <xf numFmtId="43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8" fillId="0" borderId="2" xfId="15" applyFont="1" applyBorder="1" applyAlignment="1">
      <alignment horizontal="left" vertical="center" wrapText="1"/>
    </xf>
    <xf numFmtId="43" fontId="8" fillId="0" borderId="1" xfId="15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43" fontId="8" fillId="0" borderId="1" xfId="0" applyNumberFormat="1" applyFont="1" applyBorder="1" applyAlignment="1">
      <alignment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43" fontId="23" fillId="0" borderId="1" xfId="15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justify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justify"/>
    </xf>
    <xf numFmtId="0" fontId="7" fillId="3" borderId="2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4" fontId="22" fillId="3" borderId="21" xfId="17" applyFont="1" applyFill="1" applyBorder="1" applyAlignment="1">
      <alignment horizontal="center" vertical="center" wrapText="1"/>
    </xf>
    <xf numFmtId="44" fontId="22" fillId="3" borderId="3" xfId="17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6" fontId="14" fillId="3" borderId="21" xfId="0" applyNumberFormat="1" applyFont="1" applyFill="1" applyBorder="1" applyAlignment="1">
      <alignment horizontal="center" vertical="justify"/>
    </xf>
    <xf numFmtId="0" fontId="7" fillId="0" borderId="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3" fontId="26" fillId="0" borderId="0" xfId="0" applyNumberFormat="1" applyFont="1" applyAlignment="1">
      <alignment horizontal="center"/>
    </xf>
    <xf numFmtId="3" fontId="26" fillId="3" borderId="4" xfId="0" applyNumberFormat="1" applyFont="1" applyFill="1" applyBorder="1" applyAlignment="1">
      <alignment horizontal="center"/>
    </xf>
    <xf numFmtId="3" fontId="26" fillId="3" borderId="5" xfId="0" applyNumberFormat="1" applyFont="1" applyFill="1" applyBorder="1" applyAlignment="1">
      <alignment horizontal="center"/>
    </xf>
    <xf numFmtId="3" fontId="26" fillId="3" borderId="6" xfId="0" applyNumberFormat="1" applyFont="1" applyFill="1" applyBorder="1" applyAlignment="1">
      <alignment horizontal="center"/>
    </xf>
    <xf numFmtId="3" fontId="27" fillId="3" borderId="32" xfId="0" applyNumberFormat="1" applyFont="1" applyFill="1" applyBorder="1" applyAlignment="1">
      <alignment horizontal="center"/>
    </xf>
    <xf numFmtId="3" fontId="27" fillId="3" borderId="33" xfId="0" applyNumberFormat="1" applyFont="1" applyFill="1" applyBorder="1" applyAlignment="1">
      <alignment horizontal="center"/>
    </xf>
    <xf numFmtId="3" fontId="26" fillId="3" borderId="18" xfId="0" applyNumberFormat="1" applyFont="1" applyFill="1" applyBorder="1" applyAlignment="1">
      <alignment horizontal="center"/>
    </xf>
    <xf numFmtId="3" fontId="26" fillId="3" borderId="19" xfId="0" applyNumberFormat="1" applyFont="1" applyFill="1" applyBorder="1" applyAlignment="1">
      <alignment horizontal="center"/>
    </xf>
    <xf numFmtId="3" fontId="26" fillId="3" borderId="34" xfId="0" applyNumberFormat="1" applyFont="1" applyFill="1" applyBorder="1" applyAlignment="1">
      <alignment horizontal="center" wrapText="1"/>
    </xf>
    <xf numFmtId="3" fontId="26" fillId="3" borderId="35" xfId="0" applyNumberFormat="1" applyFont="1" applyFill="1" applyBorder="1" applyAlignment="1">
      <alignment horizontal="center" wrapText="1"/>
    </xf>
    <xf numFmtId="3" fontId="26" fillId="3" borderId="36" xfId="0" applyNumberFormat="1" applyFont="1" applyFill="1" applyBorder="1" applyAlignment="1">
      <alignment horizontal="center"/>
    </xf>
    <xf numFmtId="3" fontId="26" fillId="3" borderId="3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34" fillId="0" borderId="0" xfId="0" applyFont="1" applyAlignment="1">
      <alignment horizontal="left" vertical="justify"/>
    </xf>
    <xf numFmtId="0" fontId="14" fillId="0" borderId="0" xfId="0" applyFont="1" applyAlignment="1">
      <alignment/>
    </xf>
    <xf numFmtId="0" fontId="35" fillId="0" borderId="0" xfId="0" applyFont="1" applyAlignment="1">
      <alignment/>
    </xf>
    <xf numFmtId="43" fontId="5" fillId="0" borderId="1" xfId="15" applyFont="1" applyBorder="1" applyAlignment="1">
      <alignment horizontal="right" vertical="top" wrapText="1"/>
    </xf>
    <xf numFmtId="43" fontId="1" fillId="0" borderId="1" xfId="15" applyFont="1" applyBorder="1" applyAlignment="1">
      <alignment vertical="top" wrapText="1"/>
    </xf>
    <xf numFmtId="43" fontId="2" fillId="0" borderId="1" xfId="15" applyFont="1" applyBorder="1" applyAlignment="1">
      <alignment horizontal="right" vertical="top" wrapText="1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DISTRIBUCIÓN RECURSOS BANCO DE PROYECTOS - 2008</a:t>
            </a:r>
          </a:p>
        </c:rich>
      </c:tx>
      <c:layout>
        <c:manualLayout>
          <c:xMode val="factor"/>
          <c:yMode val="factor"/>
          <c:x val="-0.005"/>
          <c:y val="0.0697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2925"/>
          <c:y val="0.5295"/>
          <c:w val="0.41075"/>
          <c:h val="0.35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grafico!$B$3:$B$39</c:f>
              <c:strCache/>
            </c:strRef>
          </c:cat>
          <c:val>
            <c:numRef>
              <c:f>grafico!$C$3:$C$39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49</xdr:row>
      <xdr:rowOff>57150</xdr:rowOff>
    </xdr:from>
    <xdr:to>
      <xdr:col>7</xdr:col>
      <xdr:colOff>733425</xdr:colOff>
      <xdr:row>65</xdr:row>
      <xdr:rowOff>142875</xdr:rowOff>
    </xdr:to>
    <xdr:graphicFrame>
      <xdr:nvGraphicFramePr>
        <xdr:cNvPr id="1" name="Chart 4"/>
        <xdr:cNvGraphicFramePr/>
      </xdr:nvGraphicFramePr>
      <xdr:xfrm>
        <a:off x="1066800" y="2324100"/>
        <a:ext cx="56959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NDOWS%20XP\Mis%20documentos\CONSOLID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EO"/>
      <sheetName val="SIG"/>
      <sheetName val="EDUCACION"/>
      <sheetName val="FORTALECIMIENT"/>
      <sheetName val="CALIDAD VIDA"/>
      <sheetName val="CUENTAS AMBIENT"/>
      <sheetName val="CUENCAS"/>
      <sheetName val="CONTROL ESPECIES"/>
      <sheetName val="MARINOS"/>
      <sheetName val="AGUAS"/>
      <sheetName val="WAYUU"/>
      <sheetName val="SEDE"/>
      <sheetName val="CONSOLIDADO"/>
      <sheetName val="CONSOLIDA"/>
    </sheetNames>
    <sheetDataSet>
      <sheetData sheetId="0">
        <row r="34">
          <cell r="D34">
            <v>0</v>
          </cell>
        </row>
      </sheetData>
      <sheetData sheetId="2">
        <row r="34">
          <cell r="D34">
            <v>0</v>
          </cell>
        </row>
      </sheetData>
      <sheetData sheetId="3">
        <row r="34">
          <cell r="D34">
            <v>0</v>
          </cell>
        </row>
      </sheetData>
      <sheetData sheetId="4">
        <row r="32">
          <cell r="D32">
            <v>0</v>
          </cell>
        </row>
      </sheetData>
      <sheetData sheetId="5">
        <row r="34">
          <cell r="D34">
            <v>0</v>
          </cell>
        </row>
      </sheetData>
      <sheetData sheetId="11">
        <row r="35">
          <cell r="D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3" sqref="A3:B3"/>
    </sheetView>
  </sheetViews>
  <sheetFormatPr defaultColWidth="11.421875" defaultRowHeight="12.75"/>
  <cols>
    <col min="1" max="1" width="6.00390625" style="6" customWidth="1"/>
    <col min="2" max="2" width="34.8515625" style="6" customWidth="1"/>
    <col min="3" max="3" width="20.140625" style="6" customWidth="1"/>
    <col min="4" max="4" width="20.7109375" style="6" customWidth="1"/>
    <col min="5" max="5" width="7.57421875" style="6" customWidth="1"/>
    <col min="6" max="6" width="8.7109375" style="6" customWidth="1"/>
    <col min="7" max="7" width="11.140625" style="6" customWidth="1"/>
    <col min="8" max="8" width="16.8515625" style="6" customWidth="1"/>
    <col min="9" max="9" width="17.28125" style="6" customWidth="1"/>
    <col min="10" max="10" width="13.8515625" style="6" customWidth="1"/>
    <col min="11" max="16384" width="11.421875" style="6" customWidth="1"/>
  </cols>
  <sheetData>
    <row r="1" spans="1:10" s="30" customFormat="1" ht="18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5.2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7" customFormat="1" ht="17.25" customHeight="1">
      <c r="A3" s="184" t="s">
        <v>7</v>
      </c>
      <c r="B3" s="184"/>
      <c r="C3" s="16"/>
      <c r="D3" s="191" t="s">
        <v>138</v>
      </c>
      <c r="E3" s="191"/>
      <c r="F3" s="191"/>
      <c r="G3" s="191"/>
      <c r="H3" s="191"/>
      <c r="I3" s="32" t="s">
        <v>119</v>
      </c>
      <c r="J3" s="34" t="s">
        <v>231</v>
      </c>
    </row>
    <row r="4" spans="1:10" s="17" customFormat="1" ht="15" customHeight="1">
      <c r="A4" s="16"/>
      <c r="B4" s="16"/>
      <c r="C4" s="16"/>
      <c r="D4" s="185"/>
      <c r="E4" s="185"/>
      <c r="F4" s="185"/>
      <c r="G4" s="185"/>
      <c r="H4" s="185"/>
      <c r="I4" s="185"/>
      <c r="J4" s="185"/>
    </row>
    <row r="5" spans="1:10" s="17" customFormat="1" ht="14.25">
      <c r="A5" s="18" t="s">
        <v>8</v>
      </c>
      <c r="D5" s="37">
        <v>300000000</v>
      </c>
      <c r="E5" s="36"/>
      <c r="F5" s="36"/>
      <c r="G5" s="36"/>
      <c r="H5" s="36"/>
      <c r="I5" s="36"/>
      <c r="J5" s="36"/>
    </row>
    <row r="6" spans="1:10" s="17" customFormat="1" ht="14.25">
      <c r="A6" s="18" t="s">
        <v>10</v>
      </c>
      <c r="D6" s="38">
        <v>0</v>
      </c>
      <c r="E6" s="33"/>
      <c r="F6" s="33"/>
      <c r="G6" s="33"/>
      <c r="H6" s="33"/>
      <c r="I6" s="33"/>
      <c r="J6" s="33"/>
    </row>
    <row r="7" spans="1:10" s="17" customFormat="1" ht="14.25">
      <c r="A7" s="18" t="s">
        <v>9</v>
      </c>
      <c r="D7" s="37">
        <v>300000000</v>
      </c>
      <c r="E7" s="33"/>
      <c r="F7" s="33"/>
      <c r="G7" s="33"/>
      <c r="H7" s="33"/>
      <c r="I7" s="33"/>
      <c r="J7" s="33"/>
    </row>
    <row r="8" ht="15">
      <c r="A8" s="8"/>
    </row>
    <row r="9" spans="1:10" s="15" customFormat="1" ht="12" thickBot="1">
      <c r="A9" s="19" t="s">
        <v>12</v>
      </c>
      <c r="J9" s="20" t="s">
        <v>13</v>
      </c>
    </row>
    <row r="10" spans="1:10" s="21" customFormat="1" ht="11.25">
      <c r="A10" s="187" t="s">
        <v>51</v>
      </c>
      <c r="B10" s="189" t="s">
        <v>1</v>
      </c>
      <c r="C10" s="189" t="s">
        <v>230</v>
      </c>
      <c r="D10" s="189" t="s">
        <v>11</v>
      </c>
      <c r="E10" s="186" t="s">
        <v>0</v>
      </c>
      <c r="F10" s="186"/>
      <c r="G10" s="186"/>
      <c r="H10" s="189" t="s">
        <v>52</v>
      </c>
      <c r="I10" s="189" t="s">
        <v>53</v>
      </c>
      <c r="J10" s="192" t="s">
        <v>3</v>
      </c>
    </row>
    <row r="11" spans="1:10" s="21" customFormat="1" ht="22.5" customHeight="1" thickBot="1">
      <c r="A11" s="188"/>
      <c r="B11" s="190"/>
      <c r="C11" s="190"/>
      <c r="D11" s="190"/>
      <c r="E11" s="100" t="s">
        <v>2</v>
      </c>
      <c r="F11" s="100" t="s">
        <v>6</v>
      </c>
      <c r="G11" s="100" t="s">
        <v>129</v>
      </c>
      <c r="H11" s="190"/>
      <c r="I11" s="190"/>
      <c r="J11" s="193"/>
    </row>
    <row r="12" spans="1:10" s="21" customFormat="1" ht="22.5">
      <c r="A12" s="97">
        <v>1</v>
      </c>
      <c r="B12" s="98" t="s">
        <v>139</v>
      </c>
      <c r="C12" s="167">
        <v>216346000</v>
      </c>
      <c r="D12" s="98" t="s">
        <v>140</v>
      </c>
      <c r="E12" s="117" t="s">
        <v>157</v>
      </c>
      <c r="F12" s="117" t="s">
        <v>133</v>
      </c>
      <c r="G12" s="97">
        <v>4</v>
      </c>
      <c r="H12" s="97" t="s">
        <v>141</v>
      </c>
      <c r="I12" s="97">
        <v>1</v>
      </c>
      <c r="J12" s="97" t="s">
        <v>161</v>
      </c>
    </row>
    <row r="13" spans="1:10" s="21" customFormat="1" ht="33.75">
      <c r="A13" s="97">
        <v>2</v>
      </c>
      <c r="B13" s="98" t="s">
        <v>142</v>
      </c>
      <c r="C13" s="173">
        <v>28395000</v>
      </c>
      <c r="D13" s="98" t="s">
        <v>130</v>
      </c>
      <c r="E13" s="118" t="s">
        <v>158</v>
      </c>
      <c r="F13" s="118" t="s">
        <v>165</v>
      </c>
      <c r="G13" s="116">
        <v>1.5</v>
      </c>
      <c r="H13" s="97" t="s">
        <v>143</v>
      </c>
      <c r="I13" s="97">
        <v>30</v>
      </c>
      <c r="J13" s="97" t="s">
        <v>161</v>
      </c>
    </row>
    <row r="14" spans="1:10" s="21" customFormat="1" ht="33.75">
      <c r="A14" s="97">
        <v>3</v>
      </c>
      <c r="B14" s="98" t="s">
        <v>155</v>
      </c>
      <c r="C14" s="173">
        <v>8500000</v>
      </c>
      <c r="D14" s="98" t="s">
        <v>130</v>
      </c>
      <c r="E14" s="118" t="s">
        <v>157</v>
      </c>
      <c r="F14" s="118" t="s">
        <v>121</v>
      </c>
      <c r="G14" s="116">
        <v>2</v>
      </c>
      <c r="H14" s="97" t="s">
        <v>144</v>
      </c>
      <c r="I14" s="97">
        <v>1</v>
      </c>
      <c r="J14" s="97" t="s">
        <v>161</v>
      </c>
    </row>
    <row r="15" spans="1:10" s="21" customFormat="1" ht="22.5">
      <c r="A15" s="97">
        <v>4</v>
      </c>
      <c r="B15" s="98" t="s">
        <v>131</v>
      </c>
      <c r="C15" s="173">
        <v>3364000</v>
      </c>
      <c r="D15" s="98" t="s">
        <v>132</v>
      </c>
      <c r="E15" s="116" t="s">
        <v>158</v>
      </c>
      <c r="F15" s="116" t="s">
        <v>133</v>
      </c>
      <c r="G15" s="146"/>
      <c r="H15" s="97" t="s">
        <v>135</v>
      </c>
      <c r="I15" s="97">
        <v>1</v>
      </c>
      <c r="J15" s="97" t="s">
        <v>161</v>
      </c>
    </row>
    <row r="16" spans="1:10" s="21" customFormat="1" ht="33.75">
      <c r="A16" s="97">
        <v>5</v>
      </c>
      <c r="B16" s="98" t="s">
        <v>160</v>
      </c>
      <c r="C16" s="173">
        <v>5000000</v>
      </c>
      <c r="D16" s="98" t="s">
        <v>224</v>
      </c>
      <c r="E16" s="116" t="s">
        <v>156</v>
      </c>
      <c r="F16" s="116" t="s">
        <v>133</v>
      </c>
      <c r="G16" s="146"/>
      <c r="H16" s="97" t="s">
        <v>134</v>
      </c>
      <c r="I16" s="97">
        <v>3</v>
      </c>
      <c r="J16" s="97" t="s">
        <v>161</v>
      </c>
    </row>
    <row r="17" spans="1:10" s="21" customFormat="1" ht="45">
      <c r="A17" s="97">
        <v>6</v>
      </c>
      <c r="B17" s="98" t="s">
        <v>225</v>
      </c>
      <c r="C17" s="173">
        <v>33395000</v>
      </c>
      <c r="D17" s="98" t="s">
        <v>130</v>
      </c>
      <c r="E17" s="118" t="s">
        <v>158</v>
      </c>
      <c r="F17" s="118" t="s">
        <v>165</v>
      </c>
      <c r="G17" s="116">
        <v>2</v>
      </c>
      <c r="H17" s="97" t="s">
        <v>159</v>
      </c>
      <c r="I17" s="97">
        <v>100</v>
      </c>
      <c r="J17" s="97" t="s">
        <v>161</v>
      </c>
    </row>
    <row r="18" spans="1:10" s="21" customFormat="1" ht="22.5">
      <c r="A18" s="97">
        <v>7</v>
      </c>
      <c r="B18" s="120" t="s">
        <v>206</v>
      </c>
      <c r="C18" s="174">
        <v>5000000</v>
      </c>
      <c r="D18" s="142" t="s">
        <v>132</v>
      </c>
      <c r="E18" s="116" t="s">
        <v>207</v>
      </c>
      <c r="F18" s="116" t="s">
        <v>177</v>
      </c>
      <c r="G18" s="116">
        <v>1.5</v>
      </c>
      <c r="H18" s="97" t="s">
        <v>208</v>
      </c>
      <c r="I18" s="97">
        <v>500</v>
      </c>
      <c r="J18" s="97" t="s">
        <v>161</v>
      </c>
    </row>
    <row r="19" spans="1:10" s="15" customFormat="1" ht="11.25">
      <c r="A19" s="175"/>
      <c r="B19" s="175"/>
      <c r="C19" s="176">
        <f>SUM(C12:C18)</f>
        <v>300000000</v>
      </c>
      <c r="D19" s="175"/>
      <c r="E19" s="175"/>
      <c r="F19" s="175"/>
      <c r="G19" s="175"/>
      <c r="H19" s="175"/>
      <c r="I19" s="175"/>
      <c r="J19" s="175"/>
    </row>
    <row r="20" s="15" customFormat="1" ht="11.25"/>
    <row r="21" s="15" customFormat="1" ht="11.25"/>
    <row r="22" s="15" customFormat="1" ht="11.25"/>
    <row r="23" s="15" customFormat="1" ht="11.25"/>
    <row r="24" s="15" customFormat="1" ht="11.25"/>
    <row r="25" s="15" customFormat="1" ht="11.25"/>
    <row r="26" s="15" customFormat="1" ht="11.25"/>
    <row r="27" s="15" customFormat="1" ht="11.25"/>
    <row r="28" s="15" customFormat="1" ht="11.25"/>
    <row r="29" s="15" customFormat="1" ht="11.25"/>
    <row r="30" s="15" customFormat="1" ht="11.25"/>
    <row r="31" s="15" customFormat="1" ht="11.25"/>
    <row r="32" s="15" customFormat="1" ht="11.25"/>
    <row r="33" s="15" customFormat="1" ht="11.25"/>
    <row r="34" s="15" customFormat="1" ht="11.25"/>
    <row r="35" s="15" customFormat="1" ht="11.25"/>
    <row r="36" s="15" customFormat="1" ht="11.25"/>
    <row r="37" s="15" customFormat="1" ht="11.25"/>
    <row r="38" s="15" customFormat="1" ht="11.25"/>
    <row r="39" s="15" customFormat="1" ht="11.25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</sheetData>
  <mergeCells count="12">
    <mergeCell ref="I10:I11"/>
    <mergeCell ref="J10:J11"/>
    <mergeCell ref="A1:J1"/>
    <mergeCell ref="A3:B3"/>
    <mergeCell ref="D4:J4"/>
    <mergeCell ref="E10:G10"/>
    <mergeCell ref="A10:A11"/>
    <mergeCell ref="B10:B11"/>
    <mergeCell ref="D10:D11"/>
    <mergeCell ref="C10:C11"/>
    <mergeCell ref="D3:H3"/>
    <mergeCell ref="H10:H11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C8" sqref="C8"/>
    </sheetView>
  </sheetViews>
  <sheetFormatPr defaultColWidth="11.421875" defaultRowHeight="12.75"/>
  <cols>
    <col min="1" max="1" width="5.28125" style="42" customWidth="1"/>
    <col min="2" max="2" width="24.421875" style="42" customWidth="1"/>
    <col min="3" max="3" width="24.28125" style="42" customWidth="1"/>
    <col min="4" max="4" width="30.140625" style="42" customWidth="1"/>
    <col min="5" max="5" width="9.57421875" style="42" customWidth="1"/>
    <col min="6" max="7" width="8.8515625" style="42" customWidth="1"/>
    <col min="8" max="8" width="11.421875" style="42" customWidth="1"/>
    <col min="9" max="9" width="14.00390625" style="42" customWidth="1"/>
    <col min="10" max="10" width="16.140625" style="42" customWidth="1"/>
    <col min="11" max="16384" width="11.421875" style="42" customWidth="1"/>
  </cols>
  <sheetData>
    <row r="1" spans="1:10" s="39" customFormat="1" ht="18">
      <c r="A1" s="196" t="s">
        <v>226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5.25" customHeight="1">
      <c r="A2" s="40"/>
      <c r="B2" s="40"/>
      <c r="C2" s="40"/>
      <c r="D2" s="40"/>
      <c r="E2" s="40"/>
      <c r="F2" s="40"/>
      <c r="G2" s="40"/>
      <c r="H2" s="40"/>
      <c r="I2" s="40"/>
      <c r="J2" s="41"/>
    </row>
    <row r="3" spans="1:10" s="46" customFormat="1" ht="14.25" customHeight="1">
      <c r="A3" s="43" t="s">
        <v>7</v>
      </c>
      <c r="B3" s="43"/>
      <c r="C3" s="201" t="s">
        <v>232</v>
      </c>
      <c r="D3" s="201"/>
      <c r="E3" s="201"/>
      <c r="F3" s="201"/>
      <c r="G3" s="201"/>
      <c r="H3" s="201"/>
      <c r="I3" s="44" t="str">
        <f>'POA-01'!I3</f>
        <v>CODIGO</v>
      </c>
      <c r="J3" s="45" t="s">
        <v>231</v>
      </c>
    </row>
    <row r="4" spans="1:10" s="46" customFormat="1" ht="11.25" customHeight="1">
      <c r="A4" s="43"/>
      <c r="B4" s="43"/>
      <c r="C4" s="44"/>
      <c r="D4" s="44"/>
      <c r="E4" s="44"/>
      <c r="F4" s="44"/>
      <c r="G4" s="44"/>
      <c r="H4" s="44"/>
      <c r="I4" s="44"/>
      <c r="J4" s="44"/>
    </row>
    <row r="5" spans="1:10" s="46" customFormat="1" ht="14.25">
      <c r="A5" s="47" t="s">
        <v>8</v>
      </c>
      <c r="B5" s="47"/>
      <c r="C5" s="59">
        <v>300000000</v>
      </c>
      <c r="D5" s="48"/>
      <c r="E5" s="48"/>
      <c r="F5" s="48"/>
      <c r="G5" s="48"/>
      <c r="H5" s="48"/>
      <c r="I5" s="48"/>
      <c r="J5" s="47"/>
    </row>
    <row r="6" spans="1:10" s="46" customFormat="1" ht="14.25">
      <c r="A6" s="47" t="s">
        <v>10</v>
      </c>
      <c r="B6" s="47"/>
      <c r="C6" s="60">
        <f>'POA-01'!D6</f>
        <v>0</v>
      </c>
      <c r="D6" s="48"/>
      <c r="E6" s="48"/>
      <c r="F6" s="48"/>
      <c r="G6" s="48"/>
      <c r="H6" s="48"/>
      <c r="I6" s="48"/>
      <c r="J6" s="47"/>
    </row>
    <row r="7" spans="1:10" s="46" customFormat="1" ht="14.25">
      <c r="A7" s="47" t="s">
        <v>9</v>
      </c>
      <c r="B7" s="47"/>
      <c r="C7" s="60">
        <v>300000000</v>
      </c>
      <c r="D7" s="48"/>
      <c r="E7" s="48"/>
      <c r="F7" s="48"/>
      <c r="G7" s="48"/>
      <c r="H7" s="48"/>
      <c r="I7" s="48"/>
      <c r="J7" s="47"/>
    </row>
    <row r="8" spans="1:10" ht="12.7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s="49" customFormat="1" ht="12" thickBot="1">
      <c r="A9" s="49" t="s">
        <v>20</v>
      </c>
      <c r="J9" s="50" t="s">
        <v>21</v>
      </c>
    </row>
    <row r="10" spans="1:10" s="51" customFormat="1" ht="12" customHeight="1">
      <c r="A10" s="202" t="s">
        <v>51</v>
      </c>
      <c r="B10" s="200" t="s">
        <v>14</v>
      </c>
      <c r="C10" s="200" t="s">
        <v>15</v>
      </c>
      <c r="D10" s="200" t="s">
        <v>16</v>
      </c>
      <c r="E10" s="200" t="s">
        <v>0</v>
      </c>
      <c r="F10" s="200"/>
      <c r="G10" s="200"/>
      <c r="H10" s="200"/>
      <c r="I10" s="194" t="s">
        <v>25</v>
      </c>
      <c r="J10" s="198" t="s">
        <v>18</v>
      </c>
    </row>
    <row r="11" spans="1:10" s="51" customFormat="1" ht="22.5" customHeight="1" thickBot="1">
      <c r="A11" s="203"/>
      <c r="B11" s="204"/>
      <c r="C11" s="204"/>
      <c r="D11" s="204"/>
      <c r="E11" s="99" t="s">
        <v>2</v>
      </c>
      <c r="F11" s="99" t="s">
        <v>4</v>
      </c>
      <c r="G11" s="99" t="s">
        <v>5</v>
      </c>
      <c r="H11" s="99" t="s">
        <v>24</v>
      </c>
      <c r="I11" s="195"/>
      <c r="J11" s="199"/>
    </row>
    <row r="12" spans="1:10" s="52" customFormat="1" ht="11.25">
      <c r="A12" s="197" t="s">
        <v>22</v>
      </c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 s="52" customFormat="1" ht="36">
      <c r="A13" s="53">
        <v>1</v>
      </c>
      <c r="B13" s="58" t="s">
        <v>227</v>
      </c>
      <c r="C13" s="58" t="s">
        <v>228</v>
      </c>
      <c r="D13" s="75" t="s">
        <v>229</v>
      </c>
      <c r="E13" s="61">
        <v>39873</v>
      </c>
      <c r="F13" s="61">
        <v>40178</v>
      </c>
      <c r="G13" s="62">
        <v>10</v>
      </c>
      <c r="H13" s="53">
        <v>100</v>
      </c>
      <c r="I13" s="182">
        <v>4279000</v>
      </c>
      <c r="J13" s="182">
        <f>G13*I13</f>
        <v>42790000</v>
      </c>
    </row>
    <row r="14" spans="1:10" s="52" customFormat="1" ht="11.25">
      <c r="A14" s="58"/>
      <c r="B14" s="58"/>
      <c r="C14" s="58"/>
      <c r="D14" s="58"/>
      <c r="E14" s="58"/>
      <c r="F14" s="61"/>
      <c r="G14" s="62"/>
      <c r="H14" s="53"/>
      <c r="I14" s="63"/>
      <c r="J14" s="63">
        <f aca="true" t="shared" si="0" ref="J14:J19">+G14*I14</f>
        <v>0</v>
      </c>
    </row>
    <row r="15" spans="1:10" s="52" customFormat="1" ht="11.25">
      <c r="A15" s="58"/>
      <c r="B15" s="58"/>
      <c r="C15" s="58"/>
      <c r="D15" s="58"/>
      <c r="E15" s="58"/>
      <c r="F15" s="61"/>
      <c r="G15" s="62"/>
      <c r="H15" s="53"/>
      <c r="I15" s="63"/>
      <c r="J15" s="63">
        <f t="shared" si="0"/>
        <v>0</v>
      </c>
    </row>
    <row r="16" spans="1:10" s="52" customFormat="1" ht="11.25">
      <c r="A16" s="58"/>
      <c r="B16" s="58"/>
      <c r="C16" s="58"/>
      <c r="D16" s="58"/>
      <c r="E16" s="58"/>
      <c r="F16" s="61"/>
      <c r="G16" s="62"/>
      <c r="H16" s="53"/>
      <c r="I16" s="63"/>
      <c r="J16" s="63">
        <f t="shared" si="0"/>
        <v>0</v>
      </c>
    </row>
    <row r="17" spans="1:10" s="52" customFormat="1" ht="11.25">
      <c r="A17" s="53"/>
      <c r="B17" s="54"/>
      <c r="C17" s="54"/>
      <c r="D17" s="54"/>
      <c r="E17" s="54"/>
      <c r="F17" s="61"/>
      <c r="G17" s="62"/>
      <c r="H17" s="53"/>
      <c r="I17" s="63"/>
      <c r="J17" s="63">
        <f t="shared" si="0"/>
        <v>0</v>
      </c>
    </row>
    <row r="18" spans="1:10" s="52" customFormat="1" ht="11.25">
      <c r="A18" s="53"/>
      <c r="B18" s="54"/>
      <c r="C18" s="54"/>
      <c r="D18" s="54"/>
      <c r="E18" s="54"/>
      <c r="F18" s="61"/>
      <c r="G18" s="62"/>
      <c r="H18" s="53"/>
      <c r="I18" s="63"/>
      <c r="J18" s="63">
        <f t="shared" si="0"/>
        <v>0</v>
      </c>
    </row>
    <row r="19" spans="1:10" s="52" customFormat="1" ht="11.25">
      <c r="A19" s="53"/>
      <c r="B19" s="54"/>
      <c r="C19" s="54"/>
      <c r="D19" s="54"/>
      <c r="E19" s="54"/>
      <c r="F19" s="61"/>
      <c r="G19" s="62"/>
      <c r="H19" s="53"/>
      <c r="I19" s="63"/>
      <c r="J19" s="63">
        <f t="shared" si="0"/>
        <v>0</v>
      </c>
    </row>
    <row r="20" spans="1:10" s="52" customFormat="1" ht="11.25">
      <c r="A20" s="70"/>
      <c r="B20" s="66"/>
      <c r="C20" s="66"/>
      <c r="D20" s="54"/>
      <c r="E20" s="54"/>
      <c r="F20" s="61"/>
      <c r="G20" s="62"/>
      <c r="H20" s="53"/>
      <c r="I20" s="63"/>
      <c r="J20" s="63"/>
    </row>
    <row r="21" spans="1:10" s="52" customFormat="1" ht="11.25">
      <c r="A21" s="197" t="s">
        <v>23</v>
      </c>
      <c r="B21" s="197"/>
      <c r="C21" s="197"/>
      <c r="D21" s="197"/>
      <c r="E21" s="55"/>
      <c r="F21" s="55"/>
      <c r="G21" s="55"/>
      <c r="H21" s="56"/>
      <c r="I21" s="57" t="s">
        <v>120</v>
      </c>
      <c r="J21" s="64">
        <f>J13</f>
        <v>42790000</v>
      </c>
    </row>
    <row r="22" spans="2:9" s="52" customFormat="1" ht="11.25">
      <c r="B22" s="54"/>
      <c r="C22" s="54"/>
      <c r="D22" s="58"/>
      <c r="E22" s="55"/>
      <c r="F22" s="55"/>
      <c r="G22" s="56"/>
      <c r="H22" s="53"/>
      <c r="I22" s="57"/>
    </row>
    <row r="23" spans="1:10" s="52" customFormat="1" ht="11.25">
      <c r="A23" s="53"/>
      <c r="B23" s="54"/>
      <c r="C23" s="54"/>
      <c r="D23" s="58"/>
      <c r="E23" s="55"/>
      <c r="F23" s="55"/>
      <c r="G23" s="56"/>
      <c r="H23" s="53"/>
      <c r="I23" s="57"/>
      <c r="J23" s="67"/>
    </row>
    <row r="24" spans="1:10" s="52" customFormat="1" ht="11.25">
      <c r="A24" s="53"/>
      <c r="B24" s="54"/>
      <c r="C24" s="54"/>
      <c r="D24" s="58"/>
      <c r="E24" s="65"/>
      <c r="F24" s="65"/>
      <c r="G24" s="66"/>
      <c r="H24" s="53"/>
      <c r="I24" s="54"/>
      <c r="J24" s="67"/>
    </row>
    <row r="25" spans="1:10" s="52" customFormat="1" ht="11.25">
      <c r="A25" s="70"/>
      <c r="B25" s="66"/>
      <c r="C25" s="66"/>
      <c r="D25" s="69"/>
      <c r="E25" s="66"/>
      <c r="F25" s="66"/>
      <c r="G25" s="66"/>
      <c r="H25" s="70"/>
      <c r="I25" s="57"/>
      <c r="J25" s="68"/>
    </row>
    <row r="26" spans="2:8" ht="12.75">
      <c r="B26" s="71"/>
      <c r="C26" s="71"/>
      <c r="D26" s="71"/>
      <c r="E26" s="71"/>
      <c r="F26" s="71"/>
      <c r="G26" s="71"/>
      <c r="H26" s="71"/>
    </row>
    <row r="27" spans="9:10" ht="12.75">
      <c r="I27" s="72" t="s">
        <v>31</v>
      </c>
      <c r="J27" s="157">
        <f>J21</f>
        <v>42790000</v>
      </c>
    </row>
  </sheetData>
  <mergeCells count="11">
    <mergeCell ref="A21:D21"/>
    <mergeCell ref="A10:A11"/>
    <mergeCell ref="B10:B11"/>
    <mergeCell ref="C10:C11"/>
    <mergeCell ref="D10:D11"/>
    <mergeCell ref="I10:I11"/>
    <mergeCell ref="A1:J1"/>
    <mergeCell ref="A12:J12"/>
    <mergeCell ref="J10:J11"/>
    <mergeCell ref="E10:H10"/>
    <mergeCell ref="C3:H3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6.00390625" style="6" customWidth="1"/>
    <col min="2" max="2" width="25.7109375" style="6" customWidth="1"/>
    <col min="3" max="3" width="22.57421875" style="6" customWidth="1"/>
    <col min="4" max="4" width="10.57421875" style="6" customWidth="1"/>
    <col min="5" max="8" width="12.7109375" style="6" customWidth="1"/>
    <col min="9" max="9" width="16.140625" style="6" customWidth="1"/>
    <col min="10" max="16384" width="11.421875" style="6" customWidth="1"/>
  </cols>
  <sheetData>
    <row r="1" spans="1:10" s="30" customFormat="1" ht="18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29"/>
    </row>
    <row r="2" spans="1:10" ht="5.25" customHeight="1">
      <c r="A2" s="7"/>
      <c r="B2" s="7"/>
      <c r="C2" s="7"/>
      <c r="D2" s="7"/>
      <c r="E2" s="7"/>
      <c r="F2" s="7"/>
      <c r="G2" s="7"/>
      <c r="H2" s="7"/>
      <c r="I2" s="7"/>
      <c r="J2" s="12"/>
    </row>
    <row r="3" spans="1:10" s="17" customFormat="1" ht="14.25">
      <c r="A3" s="16" t="s">
        <v>7</v>
      </c>
      <c r="B3" s="16"/>
      <c r="C3" s="206" t="s">
        <v>232</v>
      </c>
      <c r="D3" s="206"/>
      <c r="E3" s="206"/>
      <c r="F3" s="206"/>
      <c r="G3" s="206"/>
      <c r="H3" s="31" t="str">
        <f>'POA-01'!I3</f>
        <v>CODIGO</v>
      </c>
      <c r="I3" s="34" t="s">
        <v>231</v>
      </c>
      <c r="J3" s="18"/>
    </row>
    <row r="4" spans="1:10" s="17" customFormat="1" ht="15" customHeight="1">
      <c r="A4" s="16"/>
      <c r="B4" s="16"/>
      <c r="C4" s="22"/>
      <c r="D4" s="22"/>
      <c r="E4" s="22"/>
      <c r="F4" s="22"/>
      <c r="G4" s="22"/>
      <c r="H4" s="31"/>
      <c r="I4" s="31"/>
      <c r="J4" s="18"/>
    </row>
    <row r="5" spans="1:10" s="17" customFormat="1" ht="14.25">
      <c r="A5" s="18" t="s">
        <v>8</v>
      </c>
      <c r="B5" s="18"/>
      <c r="C5" s="37">
        <v>300000000</v>
      </c>
      <c r="D5" s="22"/>
      <c r="E5" s="22"/>
      <c r="F5" s="22"/>
      <c r="G5" s="22"/>
      <c r="H5" s="22"/>
      <c r="I5" s="22"/>
      <c r="J5" s="18"/>
    </row>
    <row r="6" spans="1:10" s="17" customFormat="1" ht="14.25">
      <c r="A6" s="18" t="s">
        <v>10</v>
      </c>
      <c r="B6" s="18"/>
      <c r="C6" s="38">
        <f>'POA-01'!D6</f>
        <v>0</v>
      </c>
      <c r="D6" s="22"/>
      <c r="E6" s="22"/>
      <c r="F6" s="22"/>
      <c r="G6" s="22"/>
      <c r="H6" s="22"/>
      <c r="I6" s="22"/>
      <c r="J6" s="18"/>
    </row>
    <row r="7" spans="1:10" s="17" customFormat="1" ht="14.25">
      <c r="A7" s="18" t="s">
        <v>9</v>
      </c>
      <c r="B7" s="18"/>
      <c r="C7" s="38">
        <v>300000000</v>
      </c>
      <c r="D7" s="22"/>
      <c r="E7" s="22"/>
      <c r="F7" s="22"/>
      <c r="G7" s="22"/>
      <c r="H7" s="22"/>
      <c r="I7" s="22"/>
      <c r="J7" s="18"/>
    </row>
    <row r="8" s="17" customFormat="1" ht="14.25"/>
    <row r="10" spans="1:9" s="19" customFormat="1" ht="12" thickBot="1">
      <c r="A10" s="19" t="s">
        <v>33</v>
      </c>
      <c r="I10" s="20" t="s">
        <v>34</v>
      </c>
    </row>
    <row r="11" spans="1:9" s="21" customFormat="1" ht="14.25" customHeight="1">
      <c r="A11" s="187" t="s">
        <v>51</v>
      </c>
      <c r="B11" s="186" t="s">
        <v>28</v>
      </c>
      <c r="C11" s="186" t="s">
        <v>29</v>
      </c>
      <c r="D11" s="189" t="s">
        <v>30</v>
      </c>
      <c r="E11" s="207" t="s">
        <v>26</v>
      </c>
      <c r="F11" s="207"/>
      <c r="G11" s="186" t="s">
        <v>27</v>
      </c>
      <c r="H11" s="186"/>
      <c r="I11" s="192" t="s">
        <v>38</v>
      </c>
    </row>
    <row r="12" spans="1:9" s="21" customFormat="1" ht="12" thickBot="1">
      <c r="A12" s="188"/>
      <c r="B12" s="205"/>
      <c r="C12" s="205"/>
      <c r="D12" s="190"/>
      <c r="E12" s="100" t="s">
        <v>17</v>
      </c>
      <c r="F12" s="100" t="s">
        <v>31</v>
      </c>
      <c r="G12" s="100" t="s">
        <v>32</v>
      </c>
      <c r="H12" s="100" t="s">
        <v>31</v>
      </c>
      <c r="I12" s="193"/>
    </row>
    <row r="13" spans="1:9" s="15" customFormat="1" ht="11.25">
      <c r="A13" s="73">
        <v>1</v>
      </c>
      <c r="B13" s="121" t="s">
        <v>145</v>
      </c>
      <c r="C13" s="121" t="s">
        <v>136</v>
      </c>
      <c r="D13" s="73" t="s">
        <v>146</v>
      </c>
      <c r="E13" s="122">
        <v>1</v>
      </c>
      <c r="F13" s="122">
        <f>+E13*12</f>
        <v>12</v>
      </c>
      <c r="G13" s="87">
        <v>12500</v>
      </c>
      <c r="H13" s="87">
        <f>+F13*G13</f>
        <v>150000</v>
      </c>
      <c r="I13" s="124" t="s">
        <v>162</v>
      </c>
    </row>
    <row r="14" spans="1:9" s="15" customFormat="1" ht="11.25">
      <c r="A14" s="10">
        <v>2</v>
      </c>
      <c r="B14" s="78" t="s">
        <v>147</v>
      </c>
      <c r="C14" s="78" t="s">
        <v>136</v>
      </c>
      <c r="D14" s="73" t="s">
        <v>137</v>
      </c>
      <c r="E14" s="127">
        <v>0.5</v>
      </c>
      <c r="F14" s="123">
        <v>6</v>
      </c>
      <c r="G14" s="76">
        <v>230000</v>
      </c>
      <c r="H14" s="76">
        <f>+F14*G14</f>
        <v>1380000</v>
      </c>
      <c r="I14" s="124" t="s">
        <v>162</v>
      </c>
    </row>
    <row r="15" spans="1:9" s="15" customFormat="1" ht="11.25">
      <c r="A15" s="10">
        <v>3</v>
      </c>
      <c r="B15" s="78" t="s">
        <v>166</v>
      </c>
      <c r="C15" s="78" t="s">
        <v>171</v>
      </c>
      <c r="D15" s="73" t="s">
        <v>167</v>
      </c>
      <c r="E15" s="123"/>
      <c r="F15" s="123">
        <v>1</v>
      </c>
      <c r="G15" s="76">
        <v>150000</v>
      </c>
      <c r="H15" s="76">
        <v>150000</v>
      </c>
      <c r="I15" s="124" t="s">
        <v>162</v>
      </c>
    </row>
    <row r="16" spans="1:9" s="15" customFormat="1" ht="11.25">
      <c r="A16" s="10">
        <v>4</v>
      </c>
      <c r="B16" s="78" t="s">
        <v>168</v>
      </c>
      <c r="C16" s="78" t="s">
        <v>171</v>
      </c>
      <c r="D16" s="73" t="s">
        <v>169</v>
      </c>
      <c r="E16" s="123">
        <v>1</v>
      </c>
      <c r="F16" s="123">
        <v>12</v>
      </c>
      <c r="G16" s="76">
        <v>10000</v>
      </c>
      <c r="H16" s="76">
        <v>120000</v>
      </c>
      <c r="I16" s="124" t="s">
        <v>162</v>
      </c>
    </row>
    <row r="17" spans="1:9" s="15" customFormat="1" ht="11.25">
      <c r="A17" s="10">
        <v>5</v>
      </c>
      <c r="B17" s="78" t="s">
        <v>170</v>
      </c>
      <c r="C17" s="78" t="s">
        <v>171</v>
      </c>
      <c r="D17" s="73" t="s">
        <v>169</v>
      </c>
      <c r="E17" s="123">
        <v>0.5</v>
      </c>
      <c r="F17" s="123">
        <v>12</v>
      </c>
      <c r="G17" s="76">
        <v>22000</v>
      </c>
      <c r="H17" s="76">
        <v>264000</v>
      </c>
      <c r="I17" s="124" t="s">
        <v>162</v>
      </c>
    </row>
    <row r="18" spans="1:9" s="15" customFormat="1" ht="11.25">
      <c r="A18" s="10">
        <v>6</v>
      </c>
      <c r="B18" s="78" t="s">
        <v>172</v>
      </c>
      <c r="C18" s="78" t="s">
        <v>171</v>
      </c>
      <c r="D18" s="73" t="s">
        <v>169</v>
      </c>
      <c r="E18" s="123"/>
      <c r="F18" s="123">
        <v>2</v>
      </c>
      <c r="G18" s="76"/>
      <c r="H18" s="76"/>
      <c r="I18" s="124" t="s">
        <v>162</v>
      </c>
    </row>
    <row r="19" spans="1:9" s="15" customFormat="1" ht="11.25">
      <c r="A19" s="10">
        <v>7</v>
      </c>
      <c r="B19" s="78" t="s">
        <v>173</v>
      </c>
      <c r="C19" s="78" t="s">
        <v>171</v>
      </c>
      <c r="D19" s="73"/>
      <c r="E19" s="123"/>
      <c r="F19" s="123"/>
      <c r="G19" s="76"/>
      <c r="H19" s="76"/>
      <c r="I19" s="124"/>
    </row>
    <row r="20" spans="1:9" s="15" customFormat="1" ht="11.25">
      <c r="A20" s="10">
        <v>8</v>
      </c>
      <c r="B20" s="78" t="s">
        <v>174</v>
      </c>
      <c r="C20" s="78" t="s">
        <v>171</v>
      </c>
      <c r="D20" s="73" t="s">
        <v>169</v>
      </c>
      <c r="E20" s="123"/>
      <c r="F20" s="123">
        <v>2</v>
      </c>
      <c r="G20" s="76"/>
      <c r="H20" s="76"/>
      <c r="I20" s="124" t="s">
        <v>162</v>
      </c>
    </row>
    <row r="21" spans="1:9" s="15" customFormat="1" ht="11.25">
      <c r="A21" s="10">
        <v>9</v>
      </c>
      <c r="B21" s="78" t="s">
        <v>175</v>
      </c>
      <c r="C21" s="78" t="s">
        <v>171</v>
      </c>
      <c r="D21" s="73"/>
      <c r="E21" s="123"/>
      <c r="F21" s="123"/>
      <c r="G21" s="76"/>
      <c r="H21" s="76"/>
      <c r="I21" s="87"/>
    </row>
    <row r="22" spans="1:9" s="15" customFormat="1" ht="11.25">
      <c r="A22" s="10"/>
      <c r="B22" s="78"/>
      <c r="C22" s="78"/>
      <c r="D22" s="11"/>
      <c r="E22" s="123"/>
      <c r="F22" s="76"/>
      <c r="G22" s="76"/>
      <c r="H22" s="76"/>
      <c r="I22" s="76"/>
    </row>
    <row r="23" spans="1:9" s="15" customFormat="1" ht="11.25">
      <c r="A23" s="208" t="s">
        <v>19</v>
      </c>
      <c r="B23" s="208"/>
      <c r="C23" s="14"/>
      <c r="D23" s="9"/>
      <c r="E23" s="143"/>
      <c r="F23" s="77"/>
      <c r="G23" s="77"/>
      <c r="H23" s="77">
        <f>SUM(H13:H22)</f>
        <v>2064000</v>
      </c>
      <c r="I23" s="77"/>
    </row>
  </sheetData>
  <mergeCells count="10">
    <mergeCell ref="A23:B23"/>
    <mergeCell ref="G11:H11"/>
    <mergeCell ref="I11:I12"/>
    <mergeCell ref="D11:D12"/>
    <mergeCell ref="A1:I1"/>
    <mergeCell ref="B11:B12"/>
    <mergeCell ref="A11:A12"/>
    <mergeCell ref="C11:C12"/>
    <mergeCell ref="C3:G3"/>
    <mergeCell ref="E11:F11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5.140625" style="6" customWidth="1"/>
    <col min="2" max="2" width="28.421875" style="6" customWidth="1"/>
    <col min="3" max="3" width="22.421875" style="6" customWidth="1"/>
    <col min="4" max="5" width="9.8515625" style="6" customWidth="1"/>
    <col min="6" max="7" width="11.421875" style="6" customWidth="1"/>
    <col min="8" max="8" width="15.7109375" style="6" customWidth="1"/>
    <col min="9" max="16384" width="11.421875" style="6" customWidth="1"/>
  </cols>
  <sheetData>
    <row r="1" spans="1:10" s="30" customFormat="1" ht="18">
      <c r="A1" s="183" t="s">
        <v>226</v>
      </c>
      <c r="B1" s="183"/>
      <c r="C1" s="183"/>
      <c r="D1" s="183"/>
      <c r="E1" s="183"/>
      <c r="F1" s="183"/>
      <c r="G1" s="183"/>
      <c r="H1" s="183"/>
      <c r="I1" s="28"/>
      <c r="J1" s="29"/>
    </row>
    <row r="2" spans="1:10" ht="5.25" customHeight="1">
      <c r="A2" s="7"/>
      <c r="B2" s="7"/>
      <c r="C2" s="7"/>
      <c r="D2" s="7"/>
      <c r="E2" s="7"/>
      <c r="F2" s="7"/>
      <c r="G2" s="7"/>
      <c r="H2" s="7"/>
      <c r="I2" s="7"/>
      <c r="J2" s="12"/>
    </row>
    <row r="3" spans="1:10" s="17" customFormat="1" ht="14.25">
      <c r="A3" s="16" t="s">
        <v>7</v>
      </c>
      <c r="B3" s="229"/>
      <c r="C3" s="16" t="s">
        <v>233</v>
      </c>
      <c r="D3" s="16"/>
      <c r="E3" s="16"/>
      <c r="F3" s="16"/>
      <c r="G3" s="16"/>
      <c r="H3" s="32" t="s">
        <v>234</v>
      </c>
      <c r="I3" s="230" t="s">
        <v>231</v>
      </c>
      <c r="J3" s="18"/>
    </row>
    <row r="4" spans="1:10" s="17" customFormat="1" ht="15" customHeight="1">
      <c r="A4" s="16"/>
      <c r="B4" s="16"/>
      <c r="C4" s="22"/>
      <c r="D4" s="22"/>
      <c r="E4" s="22"/>
      <c r="F4" s="22"/>
      <c r="G4" s="22"/>
      <c r="H4" s="22"/>
      <c r="I4" s="22"/>
      <c r="J4" s="18"/>
    </row>
    <row r="5" spans="1:10" s="17" customFormat="1" ht="14.25">
      <c r="A5" s="18" t="s">
        <v>8</v>
      </c>
      <c r="B5" s="18"/>
      <c r="C5" s="37">
        <v>300000000</v>
      </c>
      <c r="D5" s="22"/>
      <c r="E5" s="22"/>
      <c r="F5" s="22"/>
      <c r="G5" s="22"/>
      <c r="H5" s="22"/>
      <c r="I5" s="22"/>
      <c r="J5" s="18"/>
    </row>
    <row r="6" spans="1:10" s="17" customFormat="1" ht="14.25">
      <c r="A6" s="18" t="s">
        <v>10</v>
      </c>
      <c r="B6" s="18"/>
      <c r="C6" s="38">
        <f>'POA-01'!D6</f>
        <v>0</v>
      </c>
      <c r="D6" s="22"/>
      <c r="E6" s="22"/>
      <c r="F6" s="22"/>
      <c r="G6" s="22"/>
      <c r="H6" s="22"/>
      <c r="I6" s="22"/>
      <c r="J6" s="18"/>
    </row>
    <row r="7" spans="1:10" s="17" customFormat="1" ht="14.25">
      <c r="A7" s="18" t="s">
        <v>9</v>
      </c>
      <c r="B7" s="18"/>
      <c r="C7" s="38">
        <v>300000000</v>
      </c>
      <c r="D7" s="22"/>
      <c r="E7" s="22"/>
      <c r="F7" s="22"/>
      <c r="G7" s="22"/>
      <c r="H7" s="22"/>
      <c r="I7" s="22"/>
      <c r="J7" s="18"/>
    </row>
    <row r="8" s="15" customFormat="1" ht="11.25"/>
    <row r="9" s="15" customFormat="1" ht="11.25"/>
    <row r="10" spans="1:8" s="19" customFormat="1" ht="12" thickBot="1">
      <c r="A10" s="25" t="s">
        <v>36</v>
      </c>
      <c r="H10" s="20" t="s">
        <v>37</v>
      </c>
    </row>
    <row r="11" spans="1:8" s="21" customFormat="1" ht="23.25" thickBot="1">
      <c r="A11" s="101" t="s">
        <v>51</v>
      </c>
      <c r="B11" s="102" t="s">
        <v>35</v>
      </c>
      <c r="C11" s="102" t="s">
        <v>29</v>
      </c>
      <c r="D11" s="103" t="s">
        <v>30</v>
      </c>
      <c r="E11" s="103" t="s">
        <v>26</v>
      </c>
      <c r="F11" s="103" t="s">
        <v>41</v>
      </c>
      <c r="G11" s="103" t="s">
        <v>40</v>
      </c>
      <c r="H11" s="104" t="s">
        <v>39</v>
      </c>
    </row>
    <row r="12" spans="1:8" s="21" customFormat="1" ht="78.75">
      <c r="A12" s="97">
        <v>1</v>
      </c>
      <c r="B12" s="125" t="s">
        <v>149</v>
      </c>
      <c r="C12" s="98" t="s">
        <v>148</v>
      </c>
      <c r="D12" s="119" t="s">
        <v>30</v>
      </c>
      <c r="E12" s="119">
        <v>1</v>
      </c>
      <c r="F12" s="119">
        <v>1300000</v>
      </c>
      <c r="G12" s="119">
        <f>+F12</f>
        <v>1300000</v>
      </c>
      <c r="H12" s="126" t="s">
        <v>157</v>
      </c>
    </row>
    <row r="13" spans="1:8" s="15" customFormat="1" ht="11.25">
      <c r="A13" s="13"/>
      <c r="B13" s="13"/>
      <c r="C13" s="13"/>
      <c r="D13" s="88"/>
      <c r="E13" s="88"/>
      <c r="F13" s="77" t="s">
        <v>31</v>
      </c>
      <c r="G13" s="77">
        <f>SUM(G12:G12)</f>
        <v>1300000</v>
      </c>
      <c r="H13" s="77"/>
    </row>
    <row r="14" spans="4:8" s="15" customFormat="1" ht="11.25">
      <c r="D14" s="80"/>
      <c r="E14" s="80"/>
      <c r="F14" s="80"/>
      <c r="G14" s="80"/>
      <c r="H14" s="80"/>
    </row>
    <row r="15" s="15" customFormat="1" ht="11.25"/>
    <row r="16" s="15" customFormat="1" ht="11.25"/>
    <row r="17" s="15" customFormat="1" ht="11.25"/>
    <row r="18" s="15" customFormat="1" ht="11.25"/>
  </sheetData>
  <mergeCells count="1">
    <mergeCell ref="A1:H1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C25" sqref="C25"/>
    </sheetView>
  </sheetViews>
  <sheetFormatPr defaultColWidth="11.421875" defaultRowHeight="12.75"/>
  <cols>
    <col min="1" max="1" width="5.57421875" style="6" customWidth="1"/>
    <col min="2" max="2" width="27.28125" style="6" customWidth="1"/>
    <col min="3" max="3" width="20.57421875" style="6" customWidth="1"/>
    <col min="4" max="5" width="7.28125" style="6" customWidth="1"/>
    <col min="6" max="6" width="8.28125" style="6" customWidth="1"/>
    <col min="7" max="8" width="19.00390625" style="6" customWidth="1"/>
    <col min="9" max="9" width="17.00390625" style="6" customWidth="1"/>
    <col min="10" max="16384" width="11.421875" style="6" customWidth="1"/>
  </cols>
  <sheetData>
    <row r="1" spans="1:10" ht="18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2"/>
    </row>
    <row r="2" spans="1:10" ht="5.25" customHeight="1">
      <c r="A2" s="7"/>
      <c r="B2" s="7"/>
      <c r="C2" s="7"/>
      <c r="D2" s="7"/>
      <c r="E2" s="7"/>
      <c r="F2" s="7"/>
      <c r="G2" s="7"/>
      <c r="H2" s="7"/>
      <c r="I2" s="7"/>
      <c r="J2" s="12"/>
    </row>
    <row r="3" spans="1:10" s="17" customFormat="1" ht="14.25">
      <c r="A3" s="16" t="s">
        <v>7</v>
      </c>
      <c r="B3" s="16"/>
      <c r="C3" s="231" t="s">
        <v>232</v>
      </c>
      <c r="D3" s="231"/>
      <c r="E3" s="231"/>
      <c r="F3" s="231"/>
      <c r="G3" s="231"/>
      <c r="H3" s="31"/>
      <c r="I3" s="34" t="s">
        <v>119</v>
      </c>
      <c r="J3" s="232" t="s">
        <v>231</v>
      </c>
    </row>
    <row r="4" spans="1:10" s="17" customFormat="1" ht="15" customHeight="1">
      <c r="A4" s="16"/>
      <c r="B4" s="16"/>
      <c r="C4" s="22"/>
      <c r="D4" s="22"/>
      <c r="E4" s="22"/>
      <c r="F4" s="22"/>
      <c r="G4" s="22"/>
      <c r="H4" s="22"/>
      <c r="I4" s="22"/>
      <c r="J4" s="18"/>
    </row>
    <row r="5" spans="1:10" s="17" customFormat="1" ht="14.25">
      <c r="A5" s="18" t="s">
        <v>8</v>
      </c>
      <c r="B5" s="18"/>
      <c r="C5" s="37">
        <v>300000000</v>
      </c>
      <c r="D5" s="22"/>
      <c r="E5" s="22"/>
      <c r="F5" s="22"/>
      <c r="G5" s="22"/>
      <c r="H5" s="22"/>
      <c r="I5" s="22"/>
      <c r="J5" s="18"/>
    </row>
    <row r="6" spans="1:10" s="17" customFormat="1" ht="14.25">
      <c r="A6" s="18" t="s">
        <v>10</v>
      </c>
      <c r="B6" s="18"/>
      <c r="C6" s="38">
        <f>'POA-01'!D6</f>
        <v>0</v>
      </c>
      <c r="D6" s="22"/>
      <c r="E6" s="22"/>
      <c r="F6" s="22"/>
      <c r="G6" s="22"/>
      <c r="H6" s="22"/>
      <c r="I6" s="22"/>
      <c r="J6" s="18"/>
    </row>
    <row r="7" spans="1:10" s="17" customFormat="1" ht="14.25">
      <c r="A7" s="18" t="s">
        <v>9</v>
      </c>
      <c r="B7" s="18"/>
      <c r="C7" s="38">
        <v>300000000</v>
      </c>
      <c r="D7" s="22"/>
      <c r="E7" s="22"/>
      <c r="F7" s="22"/>
      <c r="G7" s="22"/>
      <c r="H7" s="22"/>
      <c r="I7" s="22"/>
      <c r="J7" s="18"/>
    </row>
    <row r="9" spans="1:9" s="19" customFormat="1" ht="12" thickBot="1">
      <c r="A9" s="19" t="s">
        <v>42</v>
      </c>
      <c r="I9" s="20" t="s">
        <v>48</v>
      </c>
    </row>
    <row r="10" spans="1:9" s="21" customFormat="1" ht="12.75" customHeight="1">
      <c r="A10" s="187" t="s">
        <v>51</v>
      </c>
      <c r="B10" s="177" t="s">
        <v>16</v>
      </c>
      <c r="C10" s="177" t="s">
        <v>27</v>
      </c>
      <c r="D10" s="211" t="s">
        <v>0</v>
      </c>
      <c r="E10" s="212"/>
      <c r="F10" s="213"/>
      <c r="G10" s="179" t="s">
        <v>45</v>
      </c>
      <c r="H10" s="179" t="s">
        <v>44</v>
      </c>
      <c r="I10" s="181" t="s">
        <v>3</v>
      </c>
    </row>
    <row r="11" spans="1:9" s="21" customFormat="1" ht="18.75" thickBot="1">
      <c r="A11" s="188"/>
      <c r="B11" s="178"/>
      <c r="C11" s="178"/>
      <c r="D11" s="105" t="s">
        <v>43</v>
      </c>
      <c r="E11" s="105" t="s">
        <v>4</v>
      </c>
      <c r="F11" s="105" t="s">
        <v>5</v>
      </c>
      <c r="G11" s="180"/>
      <c r="H11" s="180"/>
      <c r="I11" s="159"/>
    </row>
    <row r="12" spans="1:9" s="15" customFormat="1" ht="12">
      <c r="A12" s="210" t="s">
        <v>46</v>
      </c>
      <c r="B12" s="210"/>
      <c r="C12" s="210"/>
      <c r="D12" s="210"/>
      <c r="E12" s="210"/>
      <c r="F12" s="210"/>
      <c r="G12" s="210"/>
      <c r="H12" s="210"/>
      <c r="I12" s="210"/>
    </row>
    <row r="13" spans="1:9" s="15" customFormat="1" ht="48">
      <c r="A13" s="2">
        <v>1</v>
      </c>
      <c r="B13" s="2" t="s">
        <v>163</v>
      </c>
      <c r="C13" s="233">
        <v>212846000</v>
      </c>
      <c r="D13" s="1" t="s">
        <v>157</v>
      </c>
      <c r="E13" s="1" t="s">
        <v>177</v>
      </c>
      <c r="F13" s="1"/>
      <c r="G13" s="75" t="s">
        <v>150</v>
      </c>
      <c r="H13" s="2" t="s">
        <v>164</v>
      </c>
      <c r="I13" s="2" t="s">
        <v>161</v>
      </c>
    </row>
    <row r="14" spans="1:9" s="15" customFormat="1" ht="12.75">
      <c r="A14" s="2"/>
      <c r="B14" s="2"/>
      <c r="C14" s="74"/>
      <c r="D14" s="1"/>
      <c r="E14" s="1"/>
      <c r="F14" s="1"/>
      <c r="G14" s="2"/>
      <c r="H14" s="2"/>
      <c r="I14" s="2"/>
    </row>
    <row r="15" spans="1:9" s="15" customFormat="1" ht="12">
      <c r="A15" s="2"/>
      <c r="B15" s="2"/>
      <c r="C15" s="1"/>
      <c r="D15" s="2"/>
      <c r="E15" s="2"/>
      <c r="F15" s="2"/>
      <c r="G15" s="2"/>
      <c r="H15" s="2"/>
      <c r="I15" s="2"/>
    </row>
    <row r="16" spans="1:9" s="15" customFormat="1" ht="12.75" customHeight="1">
      <c r="A16" s="209" t="s">
        <v>31</v>
      </c>
      <c r="B16" s="160"/>
      <c r="C16" s="234">
        <f>C13</f>
        <v>212846000</v>
      </c>
      <c r="D16" s="3"/>
      <c r="E16" s="3"/>
      <c r="F16" s="3"/>
      <c r="G16" s="3"/>
      <c r="H16" s="3"/>
      <c r="I16" s="3"/>
    </row>
    <row r="17" spans="1:9" s="15" customFormat="1" ht="12">
      <c r="A17" s="210" t="s">
        <v>47</v>
      </c>
      <c r="B17" s="210"/>
      <c r="C17" s="210"/>
      <c r="D17" s="210"/>
      <c r="E17" s="210"/>
      <c r="F17" s="210"/>
      <c r="G17" s="210"/>
      <c r="H17" s="210"/>
      <c r="I17" s="210"/>
    </row>
    <row r="18" spans="1:9" s="15" customFormat="1" ht="24">
      <c r="A18" s="2"/>
      <c r="B18" s="2" t="s">
        <v>178</v>
      </c>
      <c r="C18" s="233">
        <v>5000000</v>
      </c>
      <c r="D18" s="1"/>
      <c r="E18" s="1"/>
      <c r="F18" s="1"/>
      <c r="G18" s="2"/>
      <c r="H18" s="75"/>
      <c r="I18" s="2"/>
    </row>
    <row r="19" spans="1:9" s="15" customFormat="1" ht="12.75">
      <c r="A19" s="2"/>
      <c r="B19" s="2" t="s">
        <v>179</v>
      </c>
      <c r="C19" s="233">
        <v>3500000</v>
      </c>
      <c r="D19" s="1"/>
      <c r="E19" s="1"/>
      <c r="F19" s="1"/>
      <c r="G19" s="2"/>
      <c r="H19" s="2"/>
      <c r="I19" s="2"/>
    </row>
    <row r="20" spans="1:9" s="15" customFormat="1" ht="12">
      <c r="A20" s="2"/>
      <c r="B20" s="26" t="s">
        <v>125</v>
      </c>
      <c r="C20" s="235">
        <v>20000000</v>
      </c>
      <c r="D20" s="1"/>
      <c r="E20" s="1"/>
      <c r="F20" s="1"/>
      <c r="G20" s="5"/>
      <c r="H20" s="5"/>
      <c r="I20" s="27"/>
    </row>
    <row r="21" spans="1:9" s="15" customFormat="1" ht="12">
      <c r="A21" s="2"/>
      <c r="B21" s="26"/>
      <c r="C21" s="1"/>
      <c r="D21" s="1"/>
      <c r="E21" s="1"/>
      <c r="F21" s="1"/>
      <c r="G21" s="5"/>
      <c r="H21" s="5"/>
      <c r="I21" s="27"/>
    </row>
    <row r="22" spans="1:9" s="15" customFormat="1" ht="12">
      <c r="A22" s="2"/>
      <c r="B22" s="26"/>
      <c r="C22" s="1"/>
      <c r="D22" s="1"/>
      <c r="E22" s="1"/>
      <c r="F22" s="1"/>
      <c r="G22" s="5"/>
      <c r="H22" s="5"/>
      <c r="I22" s="1"/>
    </row>
    <row r="23" spans="1:9" s="15" customFormat="1" ht="12">
      <c r="A23" s="2"/>
      <c r="B23" s="26"/>
      <c r="C23" s="1"/>
      <c r="D23" s="1"/>
      <c r="E23" s="1"/>
      <c r="F23" s="1"/>
      <c r="G23" s="5"/>
      <c r="H23" s="5"/>
      <c r="I23" s="1"/>
    </row>
    <row r="24" spans="1:9" s="15" customFormat="1" ht="13.5" customHeight="1">
      <c r="A24" s="209" t="s">
        <v>31</v>
      </c>
      <c r="B24" s="209"/>
      <c r="C24" s="158">
        <f>SUM(C18:C23)</f>
        <v>28500000</v>
      </c>
      <c r="D24" s="4"/>
      <c r="E24" s="4"/>
      <c r="F24" s="4"/>
      <c r="G24" s="3"/>
      <c r="H24" s="3"/>
      <c r="I24" s="3"/>
    </row>
    <row r="25" spans="1:9" s="15" customFormat="1" ht="11.25">
      <c r="A25" s="24"/>
      <c r="B25" s="24"/>
      <c r="C25" s="24"/>
      <c r="D25" s="24"/>
      <c r="E25" s="24"/>
      <c r="F25" s="24"/>
      <c r="G25" s="24"/>
      <c r="H25" s="24"/>
      <c r="I25" s="24"/>
    </row>
    <row r="26" spans="1:9" s="15" customFormat="1" ht="11.25">
      <c r="A26" s="24"/>
      <c r="B26" s="24"/>
      <c r="C26" s="24"/>
      <c r="D26" s="24"/>
      <c r="E26" s="24"/>
      <c r="F26" s="24"/>
      <c r="G26" s="24"/>
      <c r="H26" s="24"/>
      <c r="I26" s="24"/>
    </row>
    <row r="27" spans="1:9" s="15" customFormat="1" ht="11.25">
      <c r="A27" s="24"/>
      <c r="B27" s="24"/>
      <c r="C27" s="24"/>
      <c r="D27" s="24"/>
      <c r="E27" s="24"/>
      <c r="F27" s="24"/>
      <c r="G27" s="24"/>
      <c r="H27" s="24"/>
      <c r="I27" s="24"/>
    </row>
    <row r="28" spans="1:9" s="15" customFormat="1" ht="11.25">
      <c r="A28" s="24"/>
      <c r="B28" s="24"/>
      <c r="C28" s="24"/>
      <c r="D28" s="24"/>
      <c r="E28" s="24"/>
      <c r="F28" s="24"/>
      <c r="G28" s="24"/>
      <c r="H28" s="24"/>
      <c r="I28" s="24"/>
    </row>
    <row r="29" spans="1:9" s="15" customFormat="1" ht="11.25">
      <c r="A29" s="24"/>
      <c r="B29" s="24"/>
      <c r="C29" s="24"/>
      <c r="D29" s="24"/>
      <c r="E29" s="24"/>
      <c r="F29" s="24"/>
      <c r="G29" s="24"/>
      <c r="H29" s="24"/>
      <c r="I29" s="24"/>
    </row>
    <row r="30" spans="1:9" s="15" customFormat="1" ht="11.25">
      <c r="A30" s="24"/>
      <c r="B30" s="24"/>
      <c r="C30" s="24"/>
      <c r="D30" s="24"/>
      <c r="E30" s="24"/>
      <c r="F30" s="24"/>
      <c r="G30" s="24"/>
      <c r="H30" s="24"/>
      <c r="I30" s="24"/>
    </row>
    <row r="31" spans="1:9" s="15" customFormat="1" ht="11.25">
      <c r="A31" s="24"/>
      <c r="B31" s="24"/>
      <c r="C31" s="24"/>
      <c r="D31" s="24"/>
      <c r="E31" s="24"/>
      <c r="F31" s="24"/>
      <c r="G31" s="24"/>
      <c r="H31" s="24"/>
      <c r="I31" s="24"/>
    </row>
    <row r="32" spans="1:9" s="15" customFormat="1" ht="11.25">
      <c r="A32" s="24"/>
      <c r="B32" s="24"/>
      <c r="C32" s="24"/>
      <c r="D32" s="24"/>
      <c r="E32" s="24"/>
      <c r="F32" s="24"/>
      <c r="G32" s="24"/>
      <c r="H32" s="24"/>
      <c r="I32" s="24"/>
    </row>
    <row r="33" spans="1:9" s="15" customFormat="1" ht="11.25">
      <c r="A33" s="24"/>
      <c r="B33" s="24"/>
      <c r="C33" s="24"/>
      <c r="D33" s="24"/>
      <c r="E33" s="24"/>
      <c r="F33" s="24"/>
      <c r="G33" s="24"/>
      <c r="H33" s="24"/>
      <c r="I33" s="24"/>
    </row>
    <row r="34" spans="1:9" s="15" customFormat="1" ht="11.25">
      <c r="A34" s="24"/>
      <c r="B34" s="24"/>
      <c r="C34" s="24"/>
      <c r="D34" s="24"/>
      <c r="E34" s="24"/>
      <c r="F34" s="24"/>
      <c r="G34" s="24"/>
      <c r="H34" s="24"/>
      <c r="I34" s="24"/>
    </row>
    <row r="35" spans="1:9" s="15" customFormat="1" ht="11.25">
      <c r="A35" s="24"/>
      <c r="B35" s="24"/>
      <c r="C35" s="24"/>
      <c r="D35" s="24"/>
      <c r="E35" s="24"/>
      <c r="F35" s="24"/>
      <c r="G35" s="24"/>
      <c r="H35" s="24"/>
      <c r="I35" s="24"/>
    </row>
    <row r="36" spans="1:9" s="15" customFormat="1" ht="11.25">
      <c r="A36" s="24"/>
      <c r="B36" s="24"/>
      <c r="C36" s="24"/>
      <c r="D36" s="24"/>
      <c r="E36" s="24"/>
      <c r="F36" s="24"/>
      <c r="G36" s="24"/>
      <c r="H36" s="24"/>
      <c r="I36" s="24"/>
    </row>
    <row r="37" spans="1:9" s="15" customFormat="1" ht="11.25">
      <c r="A37" s="24"/>
      <c r="B37" s="24"/>
      <c r="C37" s="24"/>
      <c r="D37" s="24"/>
      <c r="E37" s="24"/>
      <c r="F37" s="24"/>
      <c r="G37" s="24"/>
      <c r="H37" s="24"/>
      <c r="I37" s="24"/>
    </row>
    <row r="38" spans="1:9" s="15" customFormat="1" ht="11.25">
      <c r="A38" s="24"/>
      <c r="B38" s="24"/>
      <c r="C38" s="24"/>
      <c r="D38" s="24"/>
      <c r="E38" s="24"/>
      <c r="F38" s="24"/>
      <c r="G38" s="24"/>
      <c r="H38" s="24"/>
      <c r="I38" s="24"/>
    </row>
    <row r="39" s="15" customFormat="1" ht="11.25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="15" customFormat="1" ht="11.25"/>
    <row r="553" s="15" customFormat="1" ht="11.25"/>
    <row r="554" s="15" customFormat="1" ht="11.25"/>
    <row r="555" s="15" customFormat="1" ht="11.25"/>
    <row r="556" s="15" customFormat="1" ht="11.25"/>
    <row r="557" s="15" customFormat="1" ht="11.25"/>
    <row r="558" s="15" customFormat="1" ht="11.25"/>
    <row r="559" s="15" customFormat="1" ht="11.25"/>
    <row r="560" s="15" customFormat="1" ht="11.25"/>
    <row r="561" s="15" customFormat="1" ht="11.25"/>
    <row r="562" s="15" customFormat="1" ht="11.25"/>
    <row r="563" s="15" customFormat="1" ht="11.25"/>
    <row r="564" s="15" customFormat="1" ht="11.25"/>
    <row r="565" s="15" customFormat="1" ht="11.25"/>
    <row r="566" s="15" customFormat="1" ht="11.25"/>
    <row r="567" s="15" customFormat="1" ht="11.25"/>
    <row r="568" s="15" customFormat="1" ht="11.25"/>
    <row r="569" s="15" customFormat="1" ht="11.25"/>
    <row r="570" s="15" customFormat="1" ht="11.25"/>
    <row r="571" s="15" customFormat="1" ht="11.25"/>
    <row r="572" s="15" customFormat="1" ht="11.25"/>
    <row r="573" s="15" customFormat="1" ht="11.25"/>
    <row r="574" s="15" customFormat="1" ht="11.25"/>
    <row r="575" s="15" customFormat="1" ht="11.25"/>
    <row r="576" s="15" customFormat="1" ht="11.25"/>
    <row r="577" s="15" customFormat="1" ht="11.25"/>
    <row r="578" s="15" customFormat="1" ht="11.25"/>
    <row r="579" s="15" customFormat="1" ht="11.25"/>
    <row r="580" s="15" customFormat="1" ht="11.25"/>
    <row r="581" s="15" customFormat="1" ht="11.25"/>
    <row r="582" s="15" customFormat="1" ht="11.25"/>
    <row r="583" s="15" customFormat="1" ht="11.25"/>
    <row r="584" s="15" customFormat="1" ht="11.25"/>
    <row r="585" s="15" customFormat="1" ht="11.25"/>
    <row r="586" s="15" customFormat="1" ht="11.25"/>
    <row r="587" s="15" customFormat="1" ht="11.25"/>
    <row r="588" s="15" customFormat="1" ht="11.25"/>
    <row r="589" s="15" customFormat="1" ht="11.25"/>
    <row r="590" s="15" customFormat="1" ht="11.25"/>
    <row r="591" s="15" customFormat="1" ht="11.25"/>
    <row r="592" s="15" customFormat="1" ht="11.25"/>
    <row r="593" s="15" customFormat="1" ht="11.25"/>
    <row r="594" s="15" customFormat="1" ht="11.25"/>
    <row r="595" s="15" customFormat="1" ht="11.25"/>
    <row r="596" s="15" customFormat="1" ht="11.25"/>
    <row r="597" s="15" customFormat="1" ht="11.25"/>
    <row r="598" s="15" customFormat="1" ht="11.25"/>
    <row r="599" s="15" customFormat="1" ht="11.25"/>
    <row r="600" s="15" customFormat="1" ht="11.25"/>
    <row r="601" s="15" customFormat="1" ht="11.25"/>
    <row r="602" s="15" customFormat="1" ht="11.25"/>
    <row r="603" s="15" customFormat="1" ht="11.25"/>
    <row r="604" s="15" customFormat="1" ht="11.25"/>
    <row r="605" s="15" customFormat="1" ht="11.25"/>
    <row r="606" s="15" customFormat="1" ht="11.25"/>
    <row r="607" s="15" customFormat="1" ht="11.25"/>
    <row r="608" s="15" customFormat="1" ht="11.25"/>
    <row r="609" s="15" customFormat="1" ht="11.25"/>
    <row r="610" s="15" customFormat="1" ht="11.25"/>
    <row r="611" s="15" customFormat="1" ht="11.25"/>
    <row r="612" s="15" customFormat="1" ht="11.25"/>
    <row r="613" s="15" customFormat="1" ht="11.25"/>
    <row r="614" s="15" customFormat="1" ht="11.25"/>
    <row r="615" s="15" customFormat="1" ht="11.25"/>
    <row r="616" s="15" customFormat="1" ht="11.25"/>
    <row r="617" s="15" customFormat="1" ht="11.25"/>
    <row r="618" s="15" customFormat="1" ht="11.25"/>
    <row r="619" s="15" customFormat="1" ht="11.25"/>
    <row r="620" s="15" customFormat="1" ht="11.25"/>
    <row r="621" s="15" customFormat="1" ht="11.25"/>
    <row r="622" s="15" customFormat="1" ht="11.25"/>
    <row r="623" s="15" customFormat="1" ht="11.25"/>
    <row r="624" s="15" customFormat="1" ht="11.25"/>
    <row r="625" s="15" customFormat="1" ht="11.25"/>
    <row r="626" s="15" customFormat="1" ht="11.25"/>
    <row r="627" s="15" customFormat="1" ht="11.25"/>
    <row r="628" s="15" customFormat="1" ht="11.25"/>
    <row r="629" s="15" customFormat="1" ht="11.25"/>
    <row r="630" s="15" customFormat="1" ht="11.25"/>
    <row r="631" s="15" customFormat="1" ht="11.25"/>
    <row r="632" s="15" customFormat="1" ht="11.25"/>
    <row r="633" s="15" customFormat="1" ht="11.25"/>
    <row r="634" s="15" customFormat="1" ht="11.25"/>
    <row r="635" s="15" customFormat="1" ht="11.25"/>
    <row r="636" s="15" customFormat="1" ht="11.25"/>
    <row r="637" s="15" customFormat="1" ht="11.25"/>
    <row r="638" s="15" customFormat="1" ht="11.25"/>
    <row r="639" s="15" customFormat="1" ht="11.25"/>
    <row r="640" s="15" customFormat="1" ht="11.25"/>
    <row r="641" s="15" customFormat="1" ht="11.25"/>
    <row r="642" s="15" customFormat="1" ht="11.25"/>
    <row r="643" s="15" customFormat="1" ht="11.25"/>
    <row r="644" s="15" customFormat="1" ht="11.25"/>
    <row r="645" s="15" customFormat="1" ht="11.25"/>
    <row r="646" s="15" customFormat="1" ht="11.25"/>
    <row r="647" s="15" customFormat="1" ht="11.25"/>
    <row r="648" s="15" customFormat="1" ht="11.25"/>
    <row r="649" s="15" customFormat="1" ht="11.25"/>
    <row r="650" s="15" customFormat="1" ht="11.25"/>
    <row r="651" s="15" customFormat="1" ht="11.25"/>
    <row r="652" s="15" customFormat="1" ht="11.25"/>
    <row r="653" s="15" customFormat="1" ht="11.25"/>
    <row r="654" s="15" customFormat="1" ht="11.25"/>
    <row r="655" s="15" customFormat="1" ht="11.25"/>
    <row r="656" s="15" customFormat="1" ht="11.25"/>
    <row r="657" s="15" customFormat="1" ht="11.25"/>
    <row r="658" s="15" customFormat="1" ht="11.25"/>
    <row r="659" s="15" customFormat="1" ht="11.25"/>
    <row r="660" s="15" customFormat="1" ht="11.25"/>
    <row r="661" s="15" customFormat="1" ht="11.25"/>
    <row r="662" s="15" customFormat="1" ht="11.25"/>
    <row r="663" s="15" customFormat="1" ht="11.25"/>
    <row r="664" s="15" customFormat="1" ht="11.25"/>
    <row r="665" s="15" customFormat="1" ht="11.25"/>
    <row r="666" s="15" customFormat="1" ht="11.25"/>
    <row r="667" s="15" customFormat="1" ht="11.25"/>
    <row r="668" s="15" customFormat="1" ht="11.25"/>
    <row r="669" s="15" customFormat="1" ht="11.25"/>
    <row r="670" s="15" customFormat="1" ht="11.25"/>
    <row r="671" s="15" customFormat="1" ht="11.25"/>
    <row r="672" s="15" customFormat="1" ht="11.25"/>
    <row r="673" s="15" customFormat="1" ht="11.25"/>
    <row r="674" s="15" customFormat="1" ht="11.25"/>
    <row r="675" s="15" customFormat="1" ht="11.25"/>
    <row r="676" s="15" customFormat="1" ht="11.25"/>
    <row r="677" s="15" customFormat="1" ht="11.25"/>
    <row r="678" s="15" customFormat="1" ht="11.25"/>
    <row r="679" s="15" customFormat="1" ht="11.25"/>
    <row r="680" s="15" customFormat="1" ht="11.25"/>
    <row r="681" s="15" customFormat="1" ht="11.25"/>
    <row r="682" s="15" customFormat="1" ht="11.25"/>
    <row r="683" s="15" customFormat="1" ht="11.25"/>
    <row r="684" s="15" customFormat="1" ht="11.25"/>
    <row r="685" s="15" customFormat="1" ht="11.25"/>
    <row r="686" s="15" customFormat="1" ht="11.25"/>
    <row r="687" s="15" customFormat="1" ht="11.25"/>
    <row r="688" s="15" customFormat="1" ht="11.25"/>
    <row r="689" s="15" customFormat="1" ht="11.25"/>
    <row r="690" s="15" customFormat="1" ht="11.25"/>
    <row r="691" s="15" customFormat="1" ht="11.25"/>
    <row r="692" s="15" customFormat="1" ht="11.25"/>
    <row r="693" s="15" customFormat="1" ht="11.25"/>
    <row r="694" s="15" customFormat="1" ht="11.25"/>
    <row r="695" s="15" customFormat="1" ht="11.25"/>
    <row r="696" s="15" customFormat="1" ht="11.25"/>
    <row r="697" s="15" customFormat="1" ht="11.25"/>
    <row r="698" s="15" customFormat="1" ht="11.25"/>
    <row r="699" s="15" customFormat="1" ht="11.25"/>
    <row r="700" s="15" customFormat="1" ht="11.25"/>
    <row r="701" s="15" customFormat="1" ht="11.25"/>
    <row r="702" s="15" customFormat="1" ht="11.25"/>
    <row r="703" s="15" customFormat="1" ht="11.25"/>
    <row r="704" s="15" customFormat="1" ht="11.25"/>
    <row r="705" s="15" customFormat="1" ht="11.25"/>
    <row r="706" s="15" customFormat="1" ht="11.25"/>
    <row r="707" s="15" customFormat="1" ht="11.25"/>
    <row r="708" s="15" customFormat="1" ht="11.25"/>
    <row r="709" s="15" customFormat="1" ht="11.25"/>
    <row r="710" s="15" customFormat="1" ht="11.25"/>
    <row r="711" s="15" customFormat="1" ht="11.25"/>
    <row r="712" s="15" customFormat="1" ht="11.25"/>
    <row r="713" s="15" customFormat="1" ht="11.25"/>
    <row r="714" s="15" customFormat="1" ht="11.25"/>
    <row r="715" s="15" customFormat="1" ht="11.25"/>
    <row r="716" s="15" customFormat="1" ht="11.25"/>
    <row r="717" s="15" customFormat="1" ht="11.25"/>
    <row r="718" s="15" customFormat="1" ht="11.25"/>
    <row r="719" s="15" customFormat="1" ht="11.25"/>
    <row r="720" s="15" customFormat="1" ht="11.25"/>
    <row r="721" s="15" customFormat="1" ht="11.25"/>
    <row r="722" s="15" customFormat="1" ht="11.25"/>
    <row r="723" s="15" customFormat="1" ht="11.25"/>
    <row r="724" s="15" customFormat="1" ht="11.25"/>
    <row r="725" s="15" customFormat="1" ht="11.25"/>
    <row r="726" s="15" customFormat="1" ht="11.25"/>
    <row r="727" s="15" customFormat="1" ht="11.25"/>
    <row r="728" s="15" customFormat="1" ht="11.25"/>
    <row r="729" s="15" customFormat="1" ht="11.25"/>
    <row r="730" s="15" customFormat="1" ht="11.25"/>
    <row r="731" s="15" customFormat="1" ht="11.25"/>
    <row r="732" s="15" customFormat="1" ht="11.25"/>
    <row r="733" s="15" customFormat="1" ht="11.25"/>
    <row r="734" s="15" customFormat="1" ht="11.25"/>
    <row r="735" s="15" customFormat="1" ht="11.25"/>
    <row r="736" s="15" customFormat="1" ht="11.25"/>
    <row r="737" s="15" customFormat="1" ht="11.25"/>
    <row r="738" s="15" customFormat="1" ht="11.25"/>
    <row r="739" s="15" customFormat="1" ht="11.25"/>
    <row r="740" s="15" customFormat="1" ht="11.25"/>
    <row r="741" s="15" customFormat="1" ht="11.25"/>
    <row r="742" s="15" customFormat="1" ht="11.25"/>
    <row r="743" s="15" customFormat="1" ht="11.25"/>
    <row r="744" s="15" customFormat="1" ht="11.25"/>
    <row r="745" s="15" customFormat="1" ht="11.25"/>
    <row r="746" s="15" customFormat="1" ht="11.25"/>
    <row r="747" s="15" customFormat="1" ht="11.25"/>
    <row r="748" s="15" customFormat="1" ht="11.25"/>
    <row r="749" s="15" customFormat="1" ht="11.25"/>
    <row r="750" s="15" customFormat="1" ht="11.25"/>
    <row r="751" s="15" customFormat="1" ht="11.25"/>
    <row r="752" s="15" customFormat="1" ht="11.25"/>
    <row r="753" s="15" customFormat="1" ht="11.25"/>
    <row r="754" s="15" customFormat="1" ht="11.25"/>
    <row r="755" s="15" customFormat="1" ht="11.25"/>
    <row r="756" s="15" customFormat="1" ht="11.25"/>
    <row r="757" s="15" customFormat="1" ht="11.25"/>
    <row r="758" s="15" customFormat="1" ht="11.25"/>
    <row r="759" s="15" customFormat="1" ht="11.25"/>
    <row r="760" s="15" customFormat="1" ht="11.25"/>
    <row r="761" s="15" customFormat="1" ht="11.25"/>
    <row r="762" s="15" customFormat="1" ht="11.25"/>
    <row r="763" s="15" customFormat="1" ht="11.25"/>
    <row r="764" s="15" customFormat="1" ht="11.25"/>
    <row r="765" s="15" customFormat="1" ht="11.25"/>
    <row r="766" s="15" customFormat="1" ht="11.25"/>
    <row r="767" s="15" customFormat="1" ht="11.25"/>
    <row r="768" s="15" customFormat="1" ht="11.25"/>
    <row r="769" s="15" customFormat="1" ht="11.25"/>
    <row r="770" s="15" customFormat="1" ht="11.25"/>
    <row r="771" s="15" customFormat="1" ht="11.25"/>
    <row r="772" s="15" customFormat="1" ht="11.25"/>
    <row r="773" s="15" customFormat="1" ht="11.25"/>
    <row r="774" s="15" customFormat="1" ht="11.25"/>
    <row r="775" s="15" customFormat="1" ht="11.25"/>
    <row r="776" s="15" customFormat="1" ht="11.25"/>
    <row r="777" s="15" customFormat="1" ht="11.25"/>
    <row r="778" s="15" customFormat="1" ht="11.25"/>
    <row r="779" s="15" customFormat="1" ht="11.25"/>
    <row r="780" s="15" customFormat="1" ht="11.25"/>
    <row r="781" s="15" customFormat="1" ht="11.25"/>
    <row r="782" s="15" customFormat="1" ht="11.25"/>
    <row r="783" s="15" customFormat="1" ht="11.25"/>
    <row r="784" s="15" customFormat="1" ht="11.25"/>
    <row r="785" s="15" customFormat="1" ht="11.25"/>
    <row r="786" s="15" customFormat="1" ht="11.25"/>
    <row r="787" s="15" customFormat="1" ht="11.25"/>
    <row r="788" s="15" customFormat="1" ht="11.25"/>
    <row r="789" s="15" customFormat="1" ht="11.25"/>
    <row r="790" s="15" customFormat="1" ht="11.25"/>
    <row r="791" s="15" customFormat="1" ht="11.25"/>
    <row r="792" s="15" customFormat="1" ht="11.25"/>
    <row r="793" s="15" customFormat="1" ht="11.25"/>
    <row r="794" s="15" customFormat="1" ht="11.25"/>
    <row r="795" s="15" customFormat="1" ht="11.25"/>
    <row r="796" s="15" customFormat="1" ht="11.25"/>
    <row r="797" s="15" customFormat="1" ht="11.25"/>
    <row r="798" s="15" customFormat="1" ht="11.25"/>
    <row r="799" s="15" customFormat="1" ht="11.25"/>
    <row r="800" s="15" customFormat="1" ht="11.25"/>
    <row r="801" s="15" customFormat="1" ht="11.25"/>
    <row r="802" s="15" customFormat="1" ht="11.25"/>
    <row r="803" s="15" customFormat="1" ht="11.25"/>
    <row r="804" s="15" customFormat="1" ht="11.25"/>
    <row r="805" s="15" customFormat="1" ht="11.25"/>
    <row r="806" s="15" customFormat="1" ht="11.25"/>
    <row r="807" s="15" customFormat="1" ht="11.25"/>
    <row r="808" s="15" customFormat="1" ht="11.25"/>
    <row r="809" s="15" customFormat="1" ht="11.25"/>
    <row r="810" s="15" customFormat="1" ht="11.25"/>
    <row r="811" s="15" customFormat="1" ht="11.25"/>
    <row r="812" s="15" customFormat="1" ht="11.25"/>
    <row r="813" s="15" customFormat="1" ht="11.25"/>
    <row r="814" s="15" customFormat="1" ht="11.25"/>
    <row r="815" s="15" customFormat="1" ht="11.25"/>
    <row r="816" s="15" customFormat="1" ht="11.25"/>
    <row r="817" s="15" customFormat="1" ht="11.25"/>
    <row r="818" s="15" customFormat="1" ht="11.25"/>
    <row r="819" s="15" customFormat="1" ht="11.25"/>
    <row r="820" s="15" customFormat="1" ht="11.25"/>
    <row r="821" s="15" customFormat="1" ht="11.25"/>
    <row r="822" s="15" customFormat="1" ht="11.25"/>
    <row r="823" s="15" customFormat="1" ht="11.25"/>
    <row r="824" s="15" customFormat="1" ht="11.25"/>
    <row r="825" s="15" customFormat="1" ht="11.25"/>
    <row r="826" s="15" customFormat="1" ht="11.25"/>
    <row r="827" s="15" customFormat="1" ht="11.25"/>
    <row r="828" s="15" customFormat="1" ht="11.25"/>
    <row r="829" s="15" customFormat="1" ht="11.25"/>
    <row r="830" s="15" customFormat="1" ht="11.25"/>
    <row r="831" s="15" customFormat="1" ht="11.25"/>
    <row r="832" s="15" customFormat="1" ht="11.25"/>
    <row r="833" s="15" customFormat="1" ht="11.25"/>
    <row r="834" s="15" customFormat="1" ht="11.25"/>
    <row r="835" s="15" customFormat="1" ht="11.25"/>
    <row r="836" s="15" customFormat="1" ht="11.25"/>
    <row r="837" s="15" customFormat="1" ht="11.25"/>
    <row r="838" s="15" customFormat="1" ht="11.25"/>
    <row r="839" s="15" customFormat="1" ht="11.25"/>
    <row r="840" s="15" customFormat="1" ht="11.25"/>
    <row r="841" s="15" customFormat="1" ht="11.25"/>
    <row r="842" s="15" customFormat="1" ht="11.25"/>
    <row r="843" s="15" customFormat="1" ht="11.25"/>
    <row r="844" s="15" customFormat="1" ht="11.25"/>
    <row r="845" s="15" customFormat="1" ht="11.25"/>
    <row r="846" s="15" customFormat="1" ht="11.25"/>
    <row r="847" s="15" customFormat="1" ht="11.25"/>
    <row r="848" s="15" customFormat="1" ht="11.25"/>
    <row r="849" s="15" customFormat="1" ht="11.25"/>
    <row r="850" s="15" customFormat="1" ht="11.25"/>
    <row r="851" s="15" customFormat="1" ht="11.25"/>
    <row r="852" s="15" customFormat="1" ht="11.25"/>
    <row r="853" s="15" customFormat="1" ht="11.25"/>
    <row r="854" s="15" customFormat="1" ht="11.25"/>
    <row r="855" s="15" customFormat="1" ht="11.25"/>
    <row r="856" s="15" customFormat="1" ht="11.25"/>
    <row r="857" s="15" customFormat="1" ht="11.25"/>
    <row r="858" s="15" customFormat="1" ht="11.25"/>
    <row r="859" s="15" customFormat="1" ht="11.25"/>
    <row r="860" s="15" customFormat="1" ht="11.25"/>
    <row r="861" s="15" customFormat="1" ht="11.25"/>
    <row r="862" s="15" customFormat="1" ht="11.25"/>
    <row r="863" s="15" customFormat="1" ht="11.25"/>
    <row r="864" s="15" customFormat="1" ht="11.25"/>
    <row r="865" s="15" customFormat="1" ht="11.25"/>
    <row r="866" s="15" customFormat="1" ht="11.25"/>
    <row r="867" s="15" customFormat="1" ht="11.25"/>
    <row r="868" s="15" customFormat="1" ht="11.25"/>
    <row r="869" s="15" customFormat="1" ht="11.25"/>
    <row r="870" s="15" customFormat="1" ht="11.25"/>
    <row r="871" s="15" customFormat="1" ht="11.25"/>
    <row r="872" s="15" customFormat="1" ht="11.25"/>
    <row r="873" s="15" customFormat="1" ht="11.25"/>
    <row r="874" s="15" customFormat="1" ht="11.25"/>
    <row r="875" s="15" customFormat="1" ht="11.25"/>
    <row r="876" s="15" customFormat="1" ht="11.25"/>
    <row r="877" s="15" customFormat="1" ht="11.25"/>
    <row r="878" s="15" customFormat="1" ht="11.25"/>
    <row r="879" s="15" customFormat="1" ht="11.25"/>
    <row r="880" s="15" customFormat="1" ht="11.25"/>
    <row r="881" s="15" customFormat="1" ht="11.25"/>
    <row r="882" s="15" customFormat="1" ht="11.25"/>
    <row r="883" s="15" customFormat="1" ht="11.25"/>
    <row r="884" s="15" customFormat="1" ht="11.25"/>
    <row r="885" s="15" customFormat="1" ht="11.25"/>
    <row r="886" s="15" customFormat="1" ht="11.25"/>
    <row r="887" s="15" customFormat="1" ht="11.25"/>
    <row r="888" s="15" customFormat="1" ht="11.25"/>
    <row r="889" s="15" customFormat="1" ht="11.25"/>
    <row r="890" s="15" customFormat="1" ht="11.25"/>
    <row r="891" s="15" customFormat="1" ht="11.25"/>
    <row r="892" s="15" customFormat="1" ht="11.25"/>
    <row r="893" s="15" customFormat="1" ht="11.25"/>
    <row r="894" s="15" customFormat="1" ht="11.25"/>
    <row r="895" s="15" customFormat="1" ht="11.25"/>
    <row r="896" s="15" customFormat="1" ht="11.25"/>
    <row r="897" s="15" customFormat="1" ht="11.25"/>
    <row r="898" s="15" customFormat="1" ht="11.25"/>
    <row r="899" s="15" customFormat="1" ht="11.25"/>
    <row r="900" s="15" customFormat="1" ht="11.25"/>
    <row r="901" s="15" customFormat="1" ht="11.25"/>
    <row r="902" s="15" customFormat="1" ht="11.25"/>
    <row r="903" s="15" customFormat="1" ht="11.25"/>
    <row r="904" s="15" customFormat="1" ht="11.25"/>
    <row r="905" s="15" customFormat="1" ht="11.25"/>
    <row r="906" s="15" customFormat="1" ht="11.25"/>
    <row r="907" s="15" customFormat="1" ht="11.25"/>
    <row r="908" s="15" customFormat="1" ht="11.25"/>
    <row r="909" s="15" customFormat="1" ht="11.25"/>
    <row r="910" s="15" customFormat="1" ht="11.25"/>
    <row r="911" s="15" customFormat="1" ht="11.25"/>
    <row r="912" s="15" customFormat="1" ht="11.25"/>
    <row r="913" s="15" customFormat="1" ht="11.25"/>
    <row r="914" s="15" customFormat="1" ht="11.25"/>
    <row r="915" s="15" customFormat="1" ht="11.25"/>
    <row r="916" s="15" customFormat="1" ht="11.25"/>
    <row r="917" s="15" customFormat="1" ht="11.25"/>
    <row r="918" s="15" customFormat="1" ht="11.25"/>
    <row r="919" s="15" customFormat="1" ht="11.25"/>
    <row r="920" s="15" customFormat="1" ht="11.25"/>
    <row r="921" s="15" customFormat="1" ht="11.25"/>
    <row r="922" s="15" customFormat="1" ht="11.25"/>
    <row r="923" s="15" customFormat="1" ht="11.25"/>
    <row r="924" s="15" customFormat="1" ht="11.25"/>
    <row r="925" s="15" customFormat="1" ht="11.25"/>
    <row r="926" s="15" customFormat="1" ht="11.25"/>
    <row r="927" s="15" customFormat="1" ht="11.25"/>
    <row r="928" s="15" customFormat="1" ht="11.25"/>
    <row r="929" s="15" customFormat="1" ht="11.25"/>
    <row r="930" s="15" customFormat="1" ht="11.25"/>
    <row r="931" s="15" customFormat="1" ht="11.25"/>
    <row r="932" s="15" customFormat="1" ht="11.25"/>
    <row r="933" s="15" customFormat="1" ht="11.25"/>
    <row r="934" s="15" customFormat="1" ht="11.25"/>
    <row r="935" s="15" customFormat="1" ht="11.25"/>
    <row r="936" s="15" customFormat="1" ht="11.25"/>
    <row r="937" s="15" customFormat="1" ht="11.25"/>
    <row r="938" s="15" customFormat="1" ht="11.25"/>
    <row r="939" s="15" customFormat="1" ht="11.25"/>
    <row r="940" s="15" customFormat="1" ht="11.25"/>
    <row r="941" s="15" customFormat="1" ht="11.25"/>
    <row r="942" s="15" customFormat="1" ht="11.25"/>
    <row r="943" s="15" customFormat="1" ht="11.25"/>
    <row r="944" s="15" customFormat="1" ht="11.25"/>
    <row r="945" s="15" customFormat="1" ht="11.25"/>
    <row r="946" s="15" customFormat="1" ht="11.25"/>
    <row r="947" s="15" customFormat="1" ht="11.25"/>
    <row r="948" s="15" customFormat="1" ht="11.25"/>
    <row r="949" s="15" customFormat="1" ht="11.25"/>
    <row r="950" s="15" customFormat="1" ht="11.25"/>
    <row r="951" s="15" customFormat="1" ht="11.25"/>
    <row r="952" s="15" customFormat="1" ht="11.25"/>
    <row r="953" s="15" customFormat="1" ht="11.25"/>
    <row r="954" s="15" customFormat="1" ht="11.25"/>
    <row r="955" s="15" customFormat="1" ht="11.25"/>
    <row r="956" s="15" customFormat="1" ht="11.25"/>
    <row r="957" s="15" customFormat="1" ht="11.25"/>
    <row r="958" s="15" customFormat="1" ht="11.25"/>
    <row r="959" s="15" customFormat="1" ht="11.25"/>
    <row r="960" s="15" customFormat="1" ht="11.25"/>
    <row r="961" s="15" customFormat="1" ht="11.25"/>
    <row r="962" s="15" customFormat="1" ht="11.25"/>
    <row r="963" s="15" customFormat="1" ht="11.25"/>
    <row r="964" s="15" customFormat="1" ht="11.25"/>
    <row r="965" s="15" customFormat="1" ht="11.25"/>
    <row r="966" s="15" customFormat="1" ht="11.25"/>
    <row r="967" s="15" customFormat="1" ht="11.25"/>
    <row r="968" s="15" customFormat="1" ht="11.25"/>
    <row r="969" s="15" customFormat="1" ht="11.25"/>
    <row r="970" s="15" customFormat="1" ht="11.25"/>
    <row r="971" s="15" customFormat="1" ht="11.25"/>
    <row r="972" s="15" customFormat="1" ht="11.25"/>
    <row r="973" s="15" customFormat="1" ht="11.25"/>
    <row r="974" s="15" customFormat="1" ht="11.25"/>
    <row r="975" s="15" customFormat="1" ht="11.25"/>
    <row r="976" s="15" customFormat="1" ht="11.25"/>
    <row r="977" s="15" customFormat="1" ht="11.25"/>
    <row r="978" s="15" customFormat="1" ht="11.25"/>
    <row r="979" s="15" customFormat="1" ht="11.25"/>
    <row r="980" s="15" customFormat="1" ht="11.25"/>
    <row r="981" s="15" customFormat="1" ht="11.25"/>
    <row r="982" s="15" customFormat="1" ht="11.25"/>
    <row r="983" s="15" customFormat="1" ht="11.25"/>
    <row r="984" s="15" customFormat="1" ht="11.25"/>
    <row r="985" s="15" customFormat="1" ht="11.25"/>
    <row r="986" s="15" customFormat="1" ht="11.25"/>
    <row r="987" s="15" customFormat="1" ht="11.25"/>
    <row r="988" s="15" customFormat="1" ht="11.25"/>
    <row r="989" s="15" customFormat="1" ht="11.25"/>
    <row r="990" s="15" customFormat="1" ht="11.25"/>
    <row r="991" s="15" customFormat="1" ht="11.25"/>
    <row r="992" s="15" customFormat="1" ht="11.25"/>
    <row r="993" s="15" customFormat="1" ht="11.25"/>
    <row r="994" s="15" customFormat="1" ht="11.25"/>
    <row r="995" s="15" customFormat="1" ht="11.25"/>
    <row r="996" s="15" customFormat="1" ht="11.25"/>
    <row r="997" s="15" customFormat="1" ht="11.25"/>
    <row r="998" s="15" customFormat="1" ht="11.25"/>
    <row r="999" s="15" customFormat="1" ht="11.25"/>
    <row r="1000" s="15" customFormat="1" ht="11.25"/>
    <row r="1001" s="15" customFormat="1" ht="11.25"/>
    <row r="1002" s="15" customFormat="1" ht="11.25"/>
    <row r="1003" s="15" customFormat="1" ht="11.25"/>
    <row r="1004" s="15" customFormat="1" ht="11.25"/>
    <row r="1005" s="15" customFormat="1" ht="11.25"/>
    <row r="1006" s="15" customFormat="1" ht="11.25"/>
    <row r="1007" s="15" customFormat="1" ht="11.25"/>
    <row r="1008" s="15" customFormat="1" ht="11.25"/>
    <row r="1009" s="15" customFormat="1" ht="11.25"/>
    <row r="1010" s="15" customFormat="1" ht="11.25"/>
    <row r="1011" s="15" customFormat="1" ht="11.25"/>
    <row r="1012" s="15" customFormat="1" ht="11.25"/>
    <row r="1013" s="15" customFormat="1" ht="11.25"/>
    <row r="1014" s="15" customFormat="1" ht="11.25"/>
    <row r="1015" s="15" customFormat="1" ht="11.25"/>
    <row r="1016" s="15" customFormat="1" ht="11.25"/>
    <row r="1017" s="15" customFormat="1" ht="11.25"/>
    <row r="1018" s="15" customFormat="1" ht="11.25"/>
    <row r="1019" s="15" customFormat="1" ht="11.25"/>
    <row r="1020" s="15" customFormat="1" ht="11.25"/>
    <row r="1021" s="15" customFormat="1" ht="11.25"/>
    <row r="1022" s="15" customFormat="1" ht="11.25"/>
    <row r="1023" s="15" customFormat="1" ht="11.25"/>
    <row r="1024" s="15" customFormat="1" ht="11.25"/>
    <row r="1025" s="15" customFormat="1" ht="11.25"/>
    <row r="1026" s="15" customFormat="1" ht="11.25"/>
    <row r="1027" s="15" customFormat="1" ht="11.25"/>
    <row r="1028" s="15" customFormat="1" ht="11.25"/>
    <row r="1029" s="15" customFormat="1" ht="11.25"/>
    <row r="1030" s="15" customFormat="1" ht="11.25"/>
    <row r="1031" s="15" customFormat="1" ht="11.25"/>
    <row r="1032" s="15" customFormat="1" ht="11.25"/>
    <row r="1033" s="15" customFormat="1" ht="11.25"/>
    <row r="1034" s="15" customFormat="1" ht="11.25"/>
    <row r="1035" s="15" customFormat="1" ht="11.25"/>
    <row r="1036" s="15" customFormat="1" ht="11.25"/>
    <row r="1037" s="15" customFormat="1" ht="11.25"/>
    <row r="1038" s="15" customFormat="1" ht="11.25"/>
    <row r="1039" s="15" customFormat="1" ht="11.25"/>
    <row r="1040" s="15" customFormat="1" ht="11.25"/>
    <row r="1041" s="15" customFormat="1" ht="11.25"/>
    <row r="1042" s="15" customFormat="1" ht="11.25"/>
    <row r="1043" s="15" customFormat="1" ht="11.25"/>
    <row r="1044" s="15" customFormat="1" ht="11.25"/>
    <row r="1045" s="15" customFormat="1" ht="11.25"/>
    <row r="1046" s="15" customFormat="1" ht="11.25"/>
    <row r="1047" s="15" customFormat="1" ht="11.25"/>
    <row r="1048" s="15" customFormat="1" ht="11.25"/>
    <row r="1049" s="15" customFormat="1" ht="11.25"/>
    <row r="1050" s="15" customFormat="1" ht="11.25"/>
    <row r="1051" s="15" customFormat="1" ht="11.25"/>
    <row r="1052" s="15" customFormat="1" ht="11.25"/>
    <row r="1053" s="15" customFormat="1" ht="11.25"/>
    <row r="1054" s="15" customFormat="1" ht="11.25"/>
    <row r="1055" s="15" customFormat="1" ht="11.25"/>
    <row r="1056" s="15" customFormat="1" ht="11.25"/>
    <row r="1057" s="15" customFormat="1" ht="11.25"/>
    <row r="1058" s="15" customFormat="1" ht="11.25"/>
    <row r="1059" s="15" customFormat="1" ht="11.25"/>
    <row r="1060" s="15" customFormat="1" ht="11.25"/>
    <row r="1061" s="15" customFormat="1" ht="11.25"/>
    <row r="1062" s="15" customFormat="1" ht="11.25"/>
    <row r="1063" s="15" customFormat="1" ht="11.25"/>
    <row r="1064" s="15" customFormat="1" ht="11.25"/>
    <row r="1065" s="15" customFormat="1" ht="11.25"/>
    <row r="1066" s="15" customFormat="1" ht="11.25"/>
    <row r="1067" s="15" customFormat="1" ht="11.25"/>
    <row r="1068" s="15" customFormat="1" ht="11.25"/>
    <row r="1069" s="15" customFormat="1" ht="11.25"/>
    <row r="1070" s="15" customFormat="1" ht="11.25"/>
    <row r="1071" s="15" customFormat="1" ht="11.25"/>
    <row r="1072" s="15" customFormat="1" ht="11.25"/>
    <row r="1073" s="15" customFormat="1" ht="11.25"/>
    <row r="1074" s="15" customFormat="1" ht="11.25"/>
    <row r="1075" s="15" customFormat="1" ht="11.25"/>
    <row r="1076" s="15" customFormat="1" ht="11.25"/>
    <row r="1077" s="15" customFormat="1" ht="11.25"/>
    <row r="1078" s="15" customFormat="1" ht="11.25"/>
    <row r="1079" s="15" customFormat="1" ht="11.25"/>
    <row r="1080" s="15" customFormat="1" ht="11.25"/>
    <row r="1081" s="15" customFormat="1" ht="11.25"/>
    <row r="1082" s="15" customFormat="1" ht="11.25"/>
    <row r="1083" s="15" customFormat="1" ht="11.25"/>
    <row r="1084" s="15" customFormat="1" ht="11.25"/>
    <row r="1085" s="15" customFormat="1" ht="11.25"/>
    <row r="1086" s="15" customFormat="1" ht="11.25"/>
    <row r="1087" s="15" customFormat="1" ht="11.25"/>
    <row r="1088" s="15" customFormat="1" ht="11.25"/>
    <row r="1089" s="15" customFormat="1" ht="11.25"/>
    <row r="1090" s="15" customFormat="1" ht="11.25"/>
    <row r="1091" s="15" customFormat="1" ht="11.25"/>
    <row r="1092" s="15" customFormat="1" ht="11.25"/>
    <row r="1093" s="15" customFormat="1" ht="11.25"/>
    <row r="1094" s="15" customFormat="1" ht="11.25"/>
    <row r="1095" s="15" customFormat="1" ht="11.25"/>
    <row r="1096" s="15" customFormat="1" ht="11.25"/>
    <row r="1097" s="15" customFormat="1" ht="11.25"/>
    <row r="1098" s="15" customFormat="1" ht="11.25"/>
    <row r="1099" s="15" customFormat="1" ht="11.25"/>
    <row r="1100" s="15" customFormat="1" ht="11.25"/>
    <row r="1101" s="15" customFormat="1" ht="11.25"/>
    <row r="1102" s="15" customFormat="1" ht="11.25"/>
    <row r="1103" s="15" customFormat="1" ht="11.25"/>
    <row r="1104" s="15" customFormat="1" ht="11.25"/>
    <row r="1105" s="15" customFormat="1" ht="11.25"/>
    <row r="1106" s="15" customFormat="1" ht="11.25"/>
    <row r="1107" s="15" customFormat="1" ht="11.25"/>
    <row r="1108" s="15" customFormat="1" ht="11.25"/>
    <row r="1109" s="15" customFormat="1" ht="11.25"/>
    <row r="1110" s="15" customFormat="1" ht="11.25"/>
    <row r="1111" s="15" customFormat="1" ht="11.25"/>
    <row r="1112" s="15" customFormat="1" ht="11.25"/>
    <row r="1113" s="15" customFormat="1" ht="11.25"/>
    <row r="1114" s="15" customFormat="1" ht="11.25"/>
    <row r="1115" s="15" customFormat="1" ht="11.25"/>
    <row r="1116" s="15" customFormat="1" ht="11.25"/>
    <row r="1117" s="15" customFormat="1" ht="11.25"/>
    <row r="1118" s="15" customFormat="1" ht="11.25"/>
    <row r="1119" s="15" customFormat="1" ht="11.25"/>
    <row r="1120" s="15" customFormat="1" ht="11.25"/>
    <row r="1121" s="15" customFormat="1" ht="11.25"/>
    <row r="1122" s="15" customFormat="1" ht="11.25"/>
    <row r="1123" s="15" customFormat="1" ht="11.25"/>
    <row r="1124" s="15" customFormat="1" ht="11.25"/>
    <row r="1125" s="15" customFormat="1" ht="11.25"/>
    <row r="1126" s="15" customFormat="1" ht="11.25"/>
    <row r="1127" s="15" customFormat="1" ht="11.25"/>
    <row r="1128" s="15" customFormat="1" ht="11.25"/>
    <row r="1129" s="15" customFormat="1" ht="11.25"/>
    <row r="1130" s="15" customFormat="1" ht="11.25"/>
    <row r="1131" s="15" customFormat="1" ht="11.25"/>
    <row r="1132" s="15" customFormat="1" ht="11.25"/>
    <row r="1133" s="15" customFormat="1" ht="11.25"/>
    <row r="1134" s="15" customFormat="1" ht="11.25"/>
    <row r="1135" s="15" customFormat="1" ht="11.25"/>
    <row r="1136" s="15" customFormat="1" ht="11.25"/>
    <row r="1137" s="15" customFormat="1" ht="11.25"/>
    <row r="1138" s="15" customFormat="1" ht="11.25"/>
    <row r="1139" s="15" customFormat="1" ht="11.25"/>
    <row r="1140" s="15" customFormat="1" ht="11.25"/>
    <row r="1141" s="15" customFormat="1" ht="11.25"/>
    <row r="1142" s="15" customFormat="1" ht="11.25"/>
    <row r="1143" s="15" customFormat="1" ht="11.25"/>
    <row r="1144" s="15" customFormat="1" ht="11.25"/>
    <row r="1145" s="15" customFormat="1" ht="11.25"/>
    <row r="1146" s="15" customFormat="1" ht="11.25"/>
    <row r="1147" s="15" customFormat="1" ht="11.25"/>
    <row r="1148" s="15" customFormat="1" ht="11.25"/>
    <row r="1149" s="15" customFormat="1" ht="11.25"/>
    <row r="1150" s="15" customFormat="1" ht="11.25"/>
    <row r="1151" s="15" customFormat="1" ht="11.25"/>
  </sheetData>
  <mergeCells count="12">
    <mergeCell ref="H10:H11"/>
    <mergeCell ref="I10:I11"/>
    <mergeCell ref="A16:B16"/>
    <mergeCell ref="A24:B24"/>
    <mergeCell ref="A1:I1"/>
    <mergeCell ref="A12:I12"/>
    <mergeCell ref="A17:I17"/>
    <mergeCell ref="D10:F10"/>
    <mergeCell ref="A10:A11"/>
    <mergeCell ref="B10:B11"/>
    <mergeCell ref="C10:C11"/>
    <mergeCell ref="G10:G11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C8" sqref="C8"/>
    </sheetView>
  </sheetViews>
  <sheetFormatPr defaultColWidth="11.421875" defaultRowHeight="12.75"/>
  <cols>
    <col min="1" max="1" width="7.57421875" style="6" customWidth="1"/>
    <col min="2" max="2" width="21.140625" style="6" customWidth="1"/>
    <col min="3" max="3" width="59.57421875" style="6" customWidth="1"/>
    <col min="4" max="4" width="18.421875" style="6" customWidth="1"/>
    <col min="5" max="16384" width="11.421875" style="6" customWidth="1"/>
  </cols>
  <sheetData>
    <row r="1" spans="1:11" s="30" customFormat="1" ht="18">
      <c r="A1" s="183" t="s">
        <v>226</v>
      </c>
      <c r="B1" s="183"/>
      <c r="C1" s="183"/>
      <c r="D1" s="183"/>
      <c r="E1" s="28"/>
      <c r="F1" s="28"/>
      <c r="G1" s="28"/>
      <c r="H1" s="28"/>
      <c r="I1" s="28"/>
      <c r="J1" s="28"/>
      <c r="K1" s="29"/>
    </row>
    <row r="2" spans="1:11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2"/>
    </row>
    <row r="3" spans="1:11" s="17" customFormat="1" ht="14.25">
      <c r="A3" s="16" t="s">
        <v>7</v>
      </c>
      <c r="B3" s="16"/>
      <c r="C3" s="35" t="s">
        <v>232</v>
      </c>
      <c r="E3" s="230" t="s">
        <v>119</v>
      </c>
      <c r="F3" s="230" t="s">
        <v>231</v>
      </c>
      <c r="G3" s="22"/>
      <c r="H3" s="22"/>
      <c r="I3" s="22"/>
      <c r="J3" s="22"/>
      <c r="K3" s="18"/>
    </row>
    <row r="4" spans="1:11" s="17" customFormat="1" ht="15" customHeight="1">
      <c r="A4" s="16"/>
      <c r="B4" s="16"/>
      <c r="C4" s="16"/>
      <c r="D4" s="22"/>
      <c r="E4" s="22"/>
      <c r="F4" s="22"/>
      <c r="G4" s="22"/>
      <c r="H4" s="22"/>
      <c r="I4" s="22"/>
      <c r="J4" s="22"/>
      <c r="K4" s="18"/>
    </row>
    <row r="5" spans="1:11" s="17" customFormat="1" ht="14.25">
      <c r="A5" s="18" t="s">
        <v>8</v>
      </c>
      <c r="B5" s="18"/>
      <c r="C5" s="37">
        <v>300000000</v>
      </c>
      <c r="D5" s="22"/>
      <c r="E5" s="22"/>
      <c r="F5" s="22"/>
      <c r="G5" s="22"/>
      <c r="H5" s="22"/>
      <c r="I5" s="22"/>
      <c r="J5" s="22"/>
      <c r="K5" s="18"/>
    </row>
    <row r="6" spans="1:11" s="17" customFormat="1" ht="14.25">
      <c r="A6" s="18" t="s">
        <v>10</v>
      </c>
      <c r="B6" s="18"/>
      <c r="C6" s="38">
        <f>'POA-01'!D6</f>
        <v>0</v>
      </c>
      <c r="D6" s="22"/>
      <c r="E6" s="22"/>
      <c r="F6" s="22"/>
      <c r="G6" s="22"/>
      <c r="H6" s="22"/>
      <c r="I6" s="22"/>
      <c r="J6" s="22"/>
      <c r="K6" s="18"/>
    </row>
    <row r="7" spans="1:11" s="17" customFormat="1" ht="14.25">
      <c r="A7" s="18" t="s">
        <v>9</v>
      </c>
      <c r="B7" s="18"/>
      <c r="C7" s="38">
        <v>300000000</v>
      </c>
      <c r="D7" s="22"/>
      <c r="E7" s="22"/>
      <c r="F7" s="22"/>
      <c r="G7" s="22"/>
      <c r="H7" s="22"/>
      <c r="I7" s="22"/>
      <c r="J7" s="22"/>
      <c r="K7" s="18"/>
    </row>
    <row r="8" s="15" customFormat="1" ht="21.75" customHeight="1"/>
    <row r="9" spans="1:4" s="19" customFormat="1" ht="12.75" thickBot="1">
      <c r="A9" s="23" t="s">
        <v>49</v>
      </c>
      <c r="B9" s="23"/>
      <c r="D9" s="20" t="s">
        <v>50</v>
      </c>
    </row>
    <row r="10" spans="1:4" s="15" customFormat="1" ht="12.75" customHeight="1" thickBot="1">
      <c r="A10" s="107" t="s">
        <v>51</v>
      </c>
      <c r="B10" s="163" t="s">
        <v>35</v>
      </c>
      <c r="C10" s="214"/>
      <c r="D10" s="108" t="s">
        <v>27</v>
      </c>
    </row>
    <row r="11" spans="1:4" s="15" customFormat="1" ht="11.25">
      <c r="A11" s="156">
        <v>2</v>
      </c>
      <c r="B11" s="215" t="s">
        <v>126</v>
      </c>
      <c r="C11" s="216"/>
      <c r="D11" s="106"/>
    </row>
    <row r="12" spans="1:3" s="15" customFormat="1" ht="11.25">
      <c r="A12" s="78"/>
      <c r="B12" s="161" t="s">
        <v>217</v>
      </c>
      <c r="C12" s="162"/>
    </row>
    <row r="13" spans="1:4" s="15" customFormat="1" ht="11.25">
      <c r="A13" s="78"/>
      <c r="B13" s="161" t="s">
        <v>218</v>
      </c>
      <c r="C13" s="162"/>
      <c r="D13" s="77">
        <v>42790000</v>
      </c>
    </row>
    <row r="14" spans="1:4" s="15" customFormat="1" ht="11.25">
      <c r="A14" s="78"/>
      <c r="B14" s="161" t="s">
        <v>219</v>
      </c>
      <c r="C14" s="162"/>
      <c r="D14" s="76"/>
    </row>
    <row r="15" spans="1:4" s="15" customFormat="1" ht="11.25">
      <c r="A15" s="9">
        <v>2121</v>
      </c>
      <c r="B15" s="161"/>
      <c r="C15" s="162"/>
      <c r="D15" s="77"/>
    </row>
    <row r="16" spans="1:4" s="15" customFormat="1" ht="11.25">
      <c r="A16" s="10">
        <v>212101</v>
      </c>
      <c r="B16" s="161" t="s">
        <v>221</v>
      </c>
      <c r="C16" s="162"/>
      <c r="D16" s="76" t="s">
        <v>213</v>
      </c>
    </row>
    <row r="17" spans="1:4" s="15" customFormat="1" ht="11.25">
      <c r="A17" s="10">
        <v>212102</v>
      </c>
      <c r="B17" s="161" t="s">
        <v>222</v>
      </c>
      <c r="C17" s="162"/>
      <c r="D17" s="76" t="s">
        <v>214</v>
      </c>
    </row>
    <row r="18" spans="1:4" s="15" customFormat="1" ht="11.25">
      <c r="A18" s="10">
        <v>212103</v>
      </c>
      <c r="B18" s="161" t="s">
        <v>223</v>
      </c>
      <c r="C18" s="162"/>
      <c r="D18" s="76" t="s">
        <v>215</v>
      </c>
    </row>
    <row r="19" spans="1:4" s="15" customFormat="1" ht="11.25">
      <c r="A19" s="9">
        <v>2122</v>
      </c>
      <c r="B19" s="161"/>
      <c r="C19" s="162"/>
      <c r="D19" s="76"/>
    </row>
    <row r="20" spans="1:4" s="15" customFormat="1" ht="11.25">
      <c r="A20" s="10">
        <v>212204</v>
      </c>
      <c r="B20" s="161" t="s">
        <v>200</v>
      </c>
      <c r="C20" s="162"/>
      <c r="D20" s="76">
        <v>10000000</v>
      </c>
    </row>
    <row r="21" spans="1:4" s="15" customFormat="1" ht="11.25">
      <c r="A21" s="10">
        <v>212206</v>
      </c>
      <c r="B21" s="161" t="s">
        <v>220</v>
      </c>
      <c r="C21" s="162"/>
      <c r="D21" s="76"/>
    </row>
    <row r="22" spans="1:4" s="15" customFormat="1" ht="11.25">
      <c r="A22" s="10">
        <v>212207</v>
      </c>
      <c r="B22" s="161" t="s">
        <v>179</v>
      </c>
      <c r="C22" s="162"/>
      <c r="D22" s="76" t="s">
        <v>212</v>
      </c>
    </row>
    <row r="23" spans="1:4" s="15" customFormat="1" ht="11.25">
      <c r="A23" s="10">
        <v>212210</v>
      </c>
      <c r="B23" s="161" t="s">
        <v>125</v>
      </c>
      <c r="C23" s="162"/>
      <c r="D23" s="76" t="s">
        <v>216</v>
      </c>
    </row>
    <row r="24" spans="1:4" s="15" customFormat="1" ht="11.25">
      <c r="A24" s="10">
        <v>212213</v>
      </c>
      <c r="B24" s="161"/>
      <c r="C24" s="162"/>
      <c r="D24" s="76"/>
    </row>
    <row r="25" spans="1:4" s="15" customFormat="1" ht="11.25">
      <c r="A25" s="9">
        <v>2.12</v>
      </c>
      <c r="B25" s="161"/>
      <c r="C25" s="162"/>
      <c r="D25" s="76"/>
    </row>
    <row r="26" spans="1:4" s="15" customFormat="1" ht="11.25">
      <c r="A26" s="9">
        <v>2.13</v>
      </c>
      <c r="B26" s="161"/>
      <c r="C26" s="162"/>
      <c r="D26" s="76"/>
    </row>
    <row r="27" spans="1:4" s="15" customFormat="1" ht="11.25">
      <c r="A27" s="9">
        <v>2.14</v>
      </c>
      <c r="B27" s="161"/>
      <c r="C27" s="162"/>
      <c r="D27" s="76"/>
    </row>
    <row r="28" spans="1:4" s="15" customFormat="1" ht="11.25">
      <c r="A28" s="10"/>
      <c r="B28" s="161"/>
      <c r="C28" s="162"/>
      <c r="D28" s="76"/>
    </row>
    <row r="29" spans="1:4" s="15" customFormat="1" ht="11.25">
      <c r="A29" s="10"/>
      <c r="B29" s="144"/>
      <c r="C29" s="145"/>
      <c r="D29" s="76"/>
    </row>
    <row r="30" spans="1:4" s="15" customFormat="1" ht="11.25">
      <c r="A30" s="9">
        <v>4000</v>
      </c>
      <c r="B30" s="144" t="s">
        <v>154</v>
      </c>
      <c r="C30" s="145"/>
      <c r="D30" s="77">
        <v>115586000</v>
      </c>
    </row>
    <row r="31" spans="1:4" s="15" customFormat="1" ht="11.25">
      <c r="A31" s="10"/>
      <c r="B31" s="161"/>
      <c r="C31" s="162"/>
      <c r="D31" s="76"/>
    </row>
    <row r="32" spans="1:4" s="15" customFormat="1" ht="11.25">
      <c r="A32" s="9"/>
      <c r="B32" s="161"/>
      <c r="C32" s="162"/>
      <c r="D32" s="76"/>
    </row>
    <row r="33" s="15" customFormat="1" ht="11.25">
      <c r="A33" s="79"/>
    </row>
    <row r="34" s="15" customFormat="1" ht="11.25"/>
    <row r="35" s="15" customFormat="1" ht="11.25"/>
    <row r="36" s="15" customFormat="1" ht="11.25"/>
    <row r="37" s="15" customFormat="1" ht="11.25"/>
    <row r="38" s="15" customFormat="1" ht="11.25"/>
    <row r="39" s="15" customFormat="1" ht="11.25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</sheetData>
  <mergeCells count="22">
    <mergeCell ref="B13:C13"/>
    <mergeCell ref="A1:D1"/>
    <mergeCell ref="B10:C10"/>
    <mergeCell ref="B11:C11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2:C32"/>
    <mergeCell ref="B26:C26"/>
    <mergeCell ref="B27:C27"/>
    <mergeCell ref="B28:C28"/>
    <mergeCell ref="B31:C31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M7" sqref="M7"/>
    </sheetView>
  </sheetViews>
  <sheetFormatPr defaultColWidth="11.421875" defaultRowHeight="12.75"/>
  <cols>
    <col min="1" max="1" width="8.8515625" style="81" customWidth="1"/>
    <col min="2" max="2" width="25.421875" style="81" customWidth="1"/>
    <col min="3" max="3" width="12.00390625" style="81" customWidth="1"/>
    <col min="4" max="4" width="11.00390625" style="81" customWidth="1"/>
    <col min="5" max="5" width="10.57421875" style="81" customWidth="1"/>
    <col min="6" max="6" width="10.7109375" style="81" customWidth="1"/>
    <col min="7" max="7" width="12.28125" style="81" customWidth="1"/>
    <col min="8" max="8" width="10.8515625" style="81" customWidth="1"/>
    <col min="9" max="9" width="12.7109375" style="81" customWidth="1"/>
    <col min="10" max="10" width="12.140625" style="81" customWidth="1"/>
    <col min="11" max="11" width="12.421875" style="81" customWidth="1"/>
    <col min="12" max="12" width="10.7109375" style="81" customWidth="1"/>
    <col min="13" max="13" width="12.421875" style="81" customWidth="1"/>
    <col min="14" max="14" width="11.140625" style="81" customWidth="1"/>
    <col min="15" max="15" width="10.8515625" style="81" customWidth="1"/>
    <col min="16" max="16" width="14.00390625" style="81" customWidth="1"/>
    <col min="17" max="16384" width="11.421875" style="81" customWidth="1"/>
  </cols>
  <sheetData>
    <row r="1" spans="1:16" ht="10.5">
      <c r="A1" s="217" t="s">
        <v>176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s="82" customFormat="1" ht="21" customHeight="1">
      <c r="A2" s="217" t="s">
        <v>122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11.25" thickBot="1">
      <c r="A3" s="83"/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 t="s">
        <v>235</v>
      </c>
    </row>
    <row r="4" spans="1:16" ht="12.75" customHeight="1" thickBot="1">
      <c r="A4" s="221"/>
      <c r="B4" s="223" t="s">
        <v>28</v>
      </c>
      <c r="C4" s="225" t="s">
        <v>128</v>
      </c>
      <c r="D4" s="218" t="s">
        <v>54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0"/>
      <c r="P4" s="227" t="s">
        <v>31</v>
      </c>
    </row>
    <row r="5" spans="1:16" ht="13.5" customHeight="1" thickBot="1">
      <c r="A5" s="222"/>
      <c r="B5" s="224"/>
      <c r="C5" s="226"/>
      <c r="D5" s="113" t="s">
        <v>56</v>
      </c>
      <c r="E5" s="114" t="s">
        <v>57</v>
      </c>
      <c r="F5" s="114" t="s">
        <v>58</v>
      </c>
      <c r="G5" s="114" t="s">
        <v>59</v>
      </c>
      <c r="H5" s="114" t="s">
        <v>60</v>
      </c>
      <c r="I5" s="114" t="s">
        <v>61</v>
      </c>
      <c r="J5" s="114" t="s">
        <v>62</v>
      </c>
      <c r="K5" s="114" t="s">
        <v>63</v>
      </c>
      <c r="L5" s="114" t="s">
        <v>64</v>
      </c>
      <c r="M5" s="114" t="s">
        <v>65</v>
      </c>
      <c r="N5" s="114" t="s">
        <v>66</v>
      </c>
      <c r="O5" s="115" t="s">
        <v>67</v>
      </c>
      <c r="P5" s="228"/>
    </row>
    <row r="6" spans="1:2" ht="10.5">
      <c r="A6" s="109">
        <v>1000</v>
      </c>
      <c r="B6" s="110" t="s">
        <v>68</v>
      </c>
    </row>
    <row r="7" spans="1:16" ht="10.5">
      <c r="A7" s="89">
        <v>1001</v>
      </c>
      <c r="B7" s="89" t="s">
        <v>69</v>
      </c>
      <c r="C7" s="111">
        <v>42790000</v>
      </c>
      <c r="D7" s="112"/>
      <c r="E7" s="112"/>
      <c r="F7" s="112">
        <v>4279000</v>
      </c>
      <c r="G7" s="112">
        <v>4279000</v>
      </c>
      <c r="H7" s="112">
        <v>4279000</v>
      </c>
      <c r="I7" s="112">
        <v>4279000</v>
      </c>
      <c r="J7" s="112">
        <v>4279000</v>
      </c>
      <c r="K7" s="112">
        <v>4279000</v>
      </c>
      <c r="L7" s="112">
        <v>4279000</v>
      </c>
      <c r="M7" s="112">
        <v>4279000</v>
      </c>
      <c r="N7" s="112">
        <v>4279000</v>
      </c>
      <c r="O7" s="112">
        <v>4279000</v>
      </c>
      <c r="P7" s="112">
        <f>SUM(D7:O7)</f>
        <v>42790000</v>
      </c>
    </row>
    <row r="8" spans="1:16" ht="10.5">
      <c r="A8" s="89">
        <v>1002</v>
      </c>
      <c r="B8" s="89" t="s">
        <v>70</v>
      </c>
      <c r="C8" s="94"/>
      <c r="D8" s="95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0.5">
      <c r="A9" s="91">
        <v>2000</v>
      </c>
      <c r="B9" s="89" t="s">
        <v>71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16" ht="10.5">
      <c r="A10" s="89">
        <v>2001</v>
      </c>
      <c r="B10" s="89" t="s">
        <v>72</v>
      </c>
      <c r="C10" s="95">
        <f>'POA-04'!G13</f>
        <v>1300000</v>
      </c>
      <c r="E10" s="95"/>
      <c r="F10" s="95">
        <v>0</v>
      </c>
      <c r="G10" s="95">
        <v>1300000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3">
        <f>SUM(E10:O10)</f>
        <v>1300000</v>
      </c>
    </row>
    <row r="11" spans="1:16" ht="10.5">
      <c r="A11" s="89">
        <v>2002</v>
      </c>
      <c r="B11" s="89" t="s">
        <v>73</v>
      </c>
      <c r="C11" s="95">
        <f>'POA-03'!H23</f>
        <v>2064000</v>
      </c>
      <c r="D11" s="95">
        <v>0</v>
      </c>
      <c r="F11" s="95">
        <v>300000</v>
      </c>
      <c r="G11" s="95">
        <v>300000</v>
      </c>
      <c r="H11" s="95">
        <v>300000</v>
      </c>
      <c r="I11" s="95">
        <v>300000</v>
      </c>
      <c r="J11" s="95">
        <v>300000</v>
      </c>
      <c r="K11" s="95">
        <v>300000</v>
      </c>
      <c r="L11" s="95">
        <v>264000</v>
      </c>
      <c r="M11" s="95">
        <v>0</v>
      </c>
      <c r="N11" s="95">
        <v>0</v>
      </c>
      <c r="O11" s="95">
        <v>0</v>
      </c>
      <c r="P11" s="93">
        <v>2064000</v>
      </c>
    </row>
    <row r="12" spans="1:16" ht="10.5">
      <c r="A12" s="89" t="s">
        <v>74</v>
      </c>
      <c r="B12" s="89" t="s">
        <v>75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3">
        <f aca="true" t="shared" si="0" ref="P12:P44">SUM(D12:O12)</f>
        <v>0</v>
      </c>
    </row>
    <row r="13" spans="1:16" ht="10.5">
      <c r="A13" s="89" t="s">
        <v>76</v>
      </c>
      <c r="B13" s="89" t="s">
        <v>77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3">
        <f t="shared" si="0"/>
        <v>0</v>
      </c>
    </row>
    <row r="14" spans="1:16" ht="10.5">
      <c r="A14" s="89" t="s">
        <v>78</v>
      </c>
      <c r="B14" s="89" t="s">
        <v>79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3">
        <f t="shared" si="0"/>
        <v>0</v>
      </c>
    </row>
    <row r="15" spans="1:16" ht="10.5">
      <c r="A15" s="89">
        <v>2003</v>
      </c>
      <c r="B15" s="96" t="s">
        <v>80</v>
      </c>
      <c r="C15" s="94"/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3">
        <f t="shared" si="0"/>
        <v>0</v>
      </c>
    </row>
    <row r="16" spans="1:16" ht="10.5">
      <c r="A16" s="89">
        <v>2004</v>
      </c>
      <c r="B16" s="89" t="s">
        <v>81</v>
      </c>
      <c r="C16" s="94"/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3">
        <f t="shared" si="0"/>
        <v>0</v>
      </c>
    </row>
    <row r="17" spans="1:16" ht="10.5">
      <c r="A17" s="89" t="s">
        <v>82</v>
      </c>
      <c r="B17" s="89" t="s">
        <v>83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3">
        <f t="shared" si="0"/>
        <v>0</v>
      </c>
    </row>
    <row r="18" spans="1:16" ht="10.5">
      <c r="A18" s="89" t="s">
        <v>84</v>
      </c>
      <c r="B18" s="89" t="s">
        <v>85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3">
        <f t="shared" si="0"/>
        <v>0</v>
      </c>
    </row>
    <row r="19" spans="1:16" ht="10.5">
      <c r="A19" s="89" t="s">
        <v>86</v>
      </c>
      <c r="B19" s="89" t="s">
        <v>87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3">
        <f t="shared" si="0"/>
        <v>0</v>
      </c>
    </row>
    <row r="20" spans="1:16" ht="10.5">
      <c r="A20" s="89">
        <v>2005</v>
      </c>
      <c r="B20" s="89" t="s">
        <v>88</v>
      </c>
      <c r="C20" s="94"/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3">
        <f t="shared" si="0"/>
        <v>0</v>
      </c>
    </row>
    <row r="21" spans="1:16" ht="10.5">
      <c r="A21" s="89" t="s">
        <v>89</v>
      </c>
      <c r="B21" s="89" t="s">
        <v>90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3">
        <f t="shared" si="0"/>
        <v>0</v>
      </c>
    </row>
    <row r="22" spans="1:16" ht="10.5">
      <c r="A22" s="89" t="s">
        <v>91</v>
      </c>
      <c r="B22" s="89" t="s">
        <v>92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3">
        <f t="shared" si="0"/>
        <v>0</v>
      </c>
    </row>
    <row r="23" spans="1:16" ht="10.5">
      <c r="A23" s="89">
        <v>2006</v>
      </c>
      <c r="B23" s="89" t="s">
        <v>93</v>
      </c>
      <c r="C23" s="94">
        <v>10000000</v>
      </c>
      <c r="D23" s="95">
        <v>500000</v>
      </c>
      <c r="E23" s="95">
        <v>1000000</v>
      </c>
      <c r="F23" s="95">
        <v>1000000</v>
      </c>
      <c r="G23" s="95">
        <v>1000000</v>
      </c>
      <c r="H23" s="95">
        <v>500000</v>
      </c>
      <c r="I23" s="95">
        <v>1000000</v>
      </c>
      <c r="J23" s="95">
        <v>500000</v>
      </c>
      <c r="K23" s="95">
        <v>1000000</v>
      </c>
      <c r="L23" s="95">
        <v>1000000</v>
      </c>
      <c r="M23" s="95">
        <v>1000000</v>
      </c>
      <c r="N23" s="95">
        <v>500000</v>
      </c>
      <c r="O23" s="95">
        <v>1000000</v>
      </c>
      <c r="P23" s="93">
        <v>10000000</v>
      </c>
    </row>
    <row r="24" spans="1:16" ht="10.5">
      <c r="A24" s="89" t="s">
        <v>94</v>
      </c>
      <c r="B24" s="89" t="s">
        <v>95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3">
        <f t="shared" si="0"/>
        <v>0</v>
      </c>
    </row>
    <row r="25" spans="1:16" ht="10.5">
      <c r="A25" s="89" t="s">
        <v>96</v>
      </c>
      <c r="B25" s="96" t="s">
        <v>127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3">
        <f t="shared" si="0"/>
        <v>0</v>
      </c>
    </row>
    <row r="26" spans="1:16" ht="10.5" customHeight="1">
      <c r="A26" s="89" t="s">
        <v>97</v>
      </c>
      <c r="B26" s="89" t="s">
        <v>98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3">
        <f t="shared" si="0"/>
        <v>0</v>
      </c>
    </row>
    <row r="27" spans="1:16" ht="10.5">
      <c r="A27" s="89">
        <v>2007</v>
      </c>
      <c r="B27" s="96" t="s">
        <v>99</v>
      </c>
      <c r="C27" s="94">
        <v>8500000</v>
      </c>
      <c r="D27" s="95">
        <v>0</v>
      </c>
      <c r="E27" s="95"/>
      <c r="F27" s="95">
        <v>6500000</v>
      </c>
      <c r="G27" s="95"/>
      <c r="H27" s="95">
        <v>2000000</v>
      </c>
      <c r="I27" s="95"/>
      <c r="J27" s="95"/>
      <c r="K27" s="95">
        <v>0</v>
      </c>
      <c r="L27" s="95"/>
      <c r="M27" s="95">
        <v>0</v>
      </c>
      <c r="N27" s="95">
        <v>0</v>
      </c>
      <c r="O27" s="95">
        <f>SUM('[1]MONITOREO'!O26+'[1]SIG'!O26+'[1]EDUCACION'!O26+'[1]FORTALECIMIENT'!O26+'[1]CALIDAD VIDA'!O24+'[1]CUENTAS AMBIENT'!O26+'[1]CUENCAS'!O26+'[1]CONTROL ESPECIES'!O26+'[1]MARINOS'!O26+'[1]AGUAS'!O27+'[1]WAYUU'!O27+'[1]SEDE'!O27)</f>
        <v>0</v>
      </c>
      <c r="P27" s="93">
        <f t="shared" si="0"/>
        <v>8500000</v>
      </c>
    </row>
    <row r="28" spans="1:16" ht="10.5">
      <c r="A28" s="89">
        <v>2008</v>
      </c>
      <c r="B28" s="96" t="s">
        <v>100</v>
      </c>
      <c r="C28" s="94"/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3">
        <f t="shared" si="0"/>
        <v>0</v>
      </c>
    </row>
    <row r="29" spans="1:16" ht="10.5">
      <c r="A29" s="89">
        <v>2009</v>
      </c>
      <c r="B29" s="89" t="s">
        <v>101</v>
      </c>
      <c r="C29" s="94"/>
      <c r="D29" s="95">
        <v>0</v>
      </c>
      <c r="E29" s="95">
        <v>0</v>
      </c>
      <c r="F29" s="95">
        <f>SUM('[1]MONITOREO'!F28+'[1]SIG'!F28+'[1]EDUCACION'!F28+'[1]FORTALECIMIENT'!F28+'[1]CALIDAD VIDA'!F26+'[1]CUENTAS AMBIENT'!F28+'[1]CUENCAS'!F28+'[1]CONTROL ESPECIES'!F28+'[1]MARINOS'!F28+'[1]AGUAS'!F29+'[1]WAYUU'!F29+'[1]SEDE'!F29)</f>
        <v>0</v>
      </c>
      <c r="G29" s="95">
        <f>SUM('[1]MONITOREO'!G28+'[1]SIG'!G28+'[1]EDUCACION'!G28+'[1]FORTALECIMIENT'!G28+'[1]CALIDAD VIDA'!G26+'[1]CUENTAS AMBIENT'!G28+'[1]CUENCAS'!G28+'[1]CONTROL ESPECIES'!G28+'[1]MARINOS'!G28+'[1]AGUAS'!G29+'[1]WAYUU'!G29+'[1]SEDE'!G29)</f>
        <v>0</v>
      </c>
      <c r="H29" s="95">
        <f>SUM('[1]MONITOREO'!H28+'[1]SIG'!H28+'[1]EDUCACION'!H28+'[1]FORTALECIMIENT'!H28+'[1]CALIDAD VIDA'!H26+'[1]CUENTAS AMBIENT'!H28+'[1]CUENCAS'!H28+'[1]CONTROL ESPECIES'!H28+'[1]MARINOS'!H28+'[1]AGUAS'!H29+'[1]WAYUU'!H29+'[1]SEDE'!H29)</f>
        <v>0</v>
      </c>
      <c r="I29" s="95">
        <f>SUM('[1]MONITOREO'!I28+'[1]SIG'!I28+'[1]EDUCACION'!I28+'[1]FORTALECIMIENT'!I28+'[1]CALIDAD VIDA'!I26+'[1]CUENTAS AMBIENT'!I28+'[1]CUENCAS'!I28+'[1]CONTROL ESPECIES'!I28+'[1]MARINOS'!I28+'[1]AGUAS'!I29+'[1]WAYUU'!I29+'[1]SEDE'!I29)</f>
        <v>0</v>
      </c>
      <c r="J29" s="95">
        <f>SUM('[1]MONITOREO'!J28+'[1]SIG'!J28+'[1]EDUCACION'!J28+'[1]FORTALECIMIENT'!J28+'[1]CALIDAD VIDA'!J26+'[1]CUENTAS AMBIENT'!J28+'[1]CUENCAS'!J28+'[1]CONTROL ESPECIES'!J28+'[1]MARINOS'!J28+'[1]AGUAS'!J29+'[1]WAYUU'!J29+'[1]SEDE'!J29)</f>
        <v>0</v>
      </c>
      <c r="K29" s="95">
        <f>SUM('[1]MONITOREO'!K28+'[1]SIG'!K28+'[1]EDUCACION'!K28+'[1]FORTALECIMIENT'!K28+'[1]CALIDAD VIDA'!K26+'[1]CUENTAS AMBIENT'!K28+'[1]CUENCAS'!K28+'[1]CONTROL ESPECIES'!K28+'[1]MARINOS'!K28+'[1]AGUAS'!K29+'[1]WAYUU'!K29+'[1]SEDE'!K29)</f>
        <v>0</v>
      </c>
      <c r="L29" s="95">
        <f>SUM('[1]MONITOREO'!L28+'[1]SIG'!L28+'[1]EDUCACION'!L28+'[1]FORTALECIMIENT'!L28+'[1]CALIDAD VIDA'!L26+'[1]CUENTAS AMBIENT'!L28+'[1]CUENCAS'!L28+'[1]CONTROL ESPECIES'!L28+'[1]MARINOS'!L28+'[1]AGUAS'!L29+'[1]WAYUU'!L29+'[1]SEDE'!L29)</f>
        <v>0</v>
      </c>
      <c r="M29" s="95">
        <f>SUM('[1]MONITOREO'!M28+'[1]SIG'!M28+'[1]EDUCACION'!M28+'[1]FORTALECIMIENT'!M28+'[1]CALIDAD VIDA'!M26+'[1]CUENTAS AMBIENT'!M28+'[1]CUENCAS'!M28+'[1]CONTROL ESPECIES'!M28+'[1]MARINOS'!M28+'[1]AGUAS'!M29+'[1]WAYUU'!M29+'[1]SEDE'!M29)</f>
        <v>0</v>
      </c>
      <c r="N29" s="95">
        <f>SUM('[1]MONITOREO'!N28+'[1]SIG'!N28+'[1]EDUCACION'!N28+'[1]FORTALECIMIENT'!N28+'[1]CALIDAD VIDA'!N26+'[1]CUENTAS AMBIENT'!N28+'[1]CUENCAS'!N28+'[1]CONTROL ESPECIES'!N28+'[1]MARINOS'!N28+'[1]AGUAS'!N29+'[1]WAYUU'!N29+'[1]SEDE'!N29)</f>
        <v>0</v>
      </c>
      <c r="O29" s="95">
        <f>SUM('[1]MONITOREO'!O28+'[1]SIG'!O28+'[1]EDUCACION'!O28+'[1]FORTALECIMIENT'!O28+'[1]CALIDAD VIDA'!O26+'[1]CUENTAS AMBIENT'!O28+'[1]CUENCAS'!O28+'[1]CONTROL ESPECIES'!O28+'[1]MARINOS'!O28+'[1]AGUAS'!O29+'[1]WAYUU'!O29+'[1]SEDE'!O29)</f>
        <v>0</v>
      </c>
      <c r="P29" s="93">
        <f t="shared" si="0"/>
        <v>0</v>
      </c>
    </row>
    <row r="30" spans="1:16" ht="10.5">
      <c r="A30" s="89">
        <v>2010</v>
      </c>
      <c r="B30" s="96" t="s">
        <v>102</v>
      </c>
      <c r="C30" s="94">
        <f>'POA-06'!D19</f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3">
        <f t="shared" si="0"/>
        <v>0</v>
      </c>
    </row>
    <row r="31" spans="1:16" ht="10.5">
      <c r="A31" s="89">
        <v>2011</v>
      </c>
      <c r="B31" s="89" t="s">
        <v>103</v>
      </c>
      <c r="C31" s="94">
        <v>2500000</v>
      </c>
      <c r="D31" s="95">
        <v>0</v>
      </c>
      <c r="E31" s="95">
        <v>250000</v>
      </c>
      <c r="F31" s="95">
        <v>250000</v>
      </c>
      <c r="G31" s="95">
        <v>250000</v>
      </c>
      <c r="H31" s="95">
        <v>250000</v>
      </c>
      <c r="I31" s="95">
        <v>250000</v>
      </c>
      <c r="J31" s="95">
        <v>250000</v>
      </c>
      <c r="K31" s="95">
        <v>250000</v>
      </c>
      <c r="L31" s="95">
        <v>250000</v>
      </c>
      <c r="M31" s="95">
        <v>250000</v>
      </c>
      <c r="N31" s="95">
        <v>250000</v>
      </c>
      <c r="O31" s="95">
        <v>0</v>
      </c>
      <c r="P31" s="93">
        <f t="shared" si="0"/>
        <v>2500000</v>
      </c>
    </row>
    <row r="32" spans="1:16" ht="10.5">
      <c r="A32" s="89">
        <v>2012</v>
      </c>
      <c r="B32" s="96" t="s">
        <v>104</v>
      </c>
      <c r="C32" s="94">
        <f>'POA-06'!D21</f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3">
        <f t="shared" si="0"/>
        <v>0</v>
      </c>
    </row>
    <row r="33" spans="1:16" ht="10.5">
      <c r="A33" s="89">
        <v>2013</v>
      </c>
      <c r="B33" s="89" t="s">
        <v>105</v>
      </c>
      <c r="C33" s="94"/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3">
        <f t="shared" si="0"/>
        <v>0</v>
      </c>
    </row>
    <row r="34" spans="1:16" ht="10.5">
      <c r="A34" s="89">
        <v>2014</v>
      </c>
      <c r="B34" s="89" t="s">
        <v>106</v>
      </c>
      <c r="C34" s="94"/>
      <c r="D34" s="95">
        <f>SUM('[1]MONITOREO'!D33+'[1]SIG'!D33+'[1]EDUCACION'!D33+'[1]FORTALECIMIENT'!D33+'[1]CALIDAD VIDA'!D31+'[1]CUENTAS AMBIENT'!D33+'[1]CUENCAS'!D33+'[1]CONTROL ESPECIES'!D33+'[1]MARINOS'!D33+'[1]AGUAS'!D34+'[1]WAYUU'!D34+'[1]SEDE'!D34)</f>
        <v>0</v>
      </c>
      <c r="E34" s="95">
        <f>SUM('[1]MONITOREO'!E33+'[1]SIG'!E33+'[1]EDUCACION'!E33+'[1]FORTALECIMIENT'!E33+'[1]CALIDAD VIDA'!E31+'[1]CUENTAS AMBIENT'!E33+'[1]CUENCAS'!E33+'[1]CONTROL ESPECIES'!E33+'[1]MARINOS'!E33+'[1]AGUAS'!E34+'[1]WAYUU'!E34+'[1]SEDE'!E34)</f>
        <v>0</v>
      </c>
      <c r="F34" s="95">
        <f>SUM('[1]MONITOREO'!F33+'[1]SIG'!F33+'[1]EDUCACION'!F33+'[1]FORTALECIMIENT'!F33+'[1]CALIDAD VIDA'!F31+'[1]CUENTAS AMBIENT'!F33+'[1]CUENCAS'!F33+'[1]CONTROL ESPECIES'!F33+'[1]MARINOS'!F33+'[1]AGUAS'!F34+'[1]WAYUU'!F34+'[1]SEDE'!F34)</f>
        <v>0</v>
      </c>
      <c r="G34" s="95">
        <f>SUM('[1]MONITOREO'!G33+'[1]SIG'!G33+'[1]EDUCACION'!G33+'[1]FORTALECIMIENT'!G33+'[1]CALIDAD VIDA'!G31+'[1]CUENTAS AMBIENT'!G33+'[1]CUENCAS'!G33+'[1]CONTROL ESPECIES'!G33+'[1]MARINOS'!G33+'[1]AGUAS'!G34+'[1]WAYUU'!G34+'[1]SEDE'!G34)</f>
        <v>0</v>
      </c>
      <c r="H34" s="95">
        <f>SUM('[1]MONITOREO'!H33+'[1]SIG'!H33+'[1]EDUCACION'!H33+'[1]FORTALECIMIENT'!H33+'[1]CALIDAD VIDA'!H31+'[1]CUENTAS AMBIENT'!H33+'[1]CUENCAS'!H33+'[1]CONTROL ESPECIES'!H33+'[1]MARINOS'!H33+'[1]AGUAS'!H34+'[1]WAYUU'!H34+'[1]SEDE'!H34)</f>
        <v>0</v>
      </c>
      <c r="I34" s="95">
        <f>SUM('[1]MONITOREO'!I33+'[1]SIG'!I33+'[1]EDUCACION'!I33+'[1]FORTALECIMIENT'!I33+'[1]CALIDAD VIDA'!I31+'[1]CUENTAS AMBIENT'!I33+'[1]CUENCAS'!I33+'[1]CONTROL ESPECIES'!I33+'[1]MARINOS'!I33+'[1]AGUAS'!I34+'[1]WAYUU'!I34+'[1]SEDE'!I34)</f>
        <v>0</v>
      </c>
      <c r="J34" s="95">
        <f>SUM('[1]MONITOREO'!J33+'[1]SIG'!J33+'[1]EDUCACION'!J33+'[1]FORTALECIMIENT'!J33+'[1]CALIDAD VIDA'!J31+'[1]CUENTAS AMBIENT'!J33+'[1]CUENCAS'!J33+'[1]CONTROL ESPECIES'!J33+'[1]MARINOS'!J33+'[1]AGUAS'!J34+'[1]WAYUU'!J34+'[1]SEDE'!J34)</f>
        <v>0</v>
      </c>
      <c r="K34" s="95">
        <f>SUM('[1]MONITOREO'!K33+'[1]SIG'!K33+'[1]EDUCACION'!K33+'[1]FORTALECIMIENT'!K33+'[1]CALIDAD VIDA'!K31+'[1]CUENTAS AMBIENT'!K33+'[1]CUENCAS'!K33+'[1]CONTROL ESPECIES'!K33+'[1]MARINOS'!K33+'[1]AGUAS'!K34+'[1]WAYUU'!K34+'[1]SEDE'!K34)</f>
        <v>0</v>
      </c>
      <c r="L34" s="95">
        <f>SUM('[1]MONITOREO'!L33+'[1]SIG'!L33+'[1]EDUCACION'!L33+'[1]FORTALECIMIENT'!L33+'[1]CALIDAD VIDA'!L31+'[1]CUENTAS AMBIENT'!L33+'[1]CUENCAS'!L33+'[1]CONTROL ESPECIES'!L33+'[1]MARINOS'!L33+'[1]AGUAS'!L34+'[1]WAYUU'!L34+'[1]SEDE'!L34)</f>
        <v>0</v>
      </c>
      <c r="M34" s="95">
        <f>SUM('[1]MONITOREO'!M33+'[1]SIG'!M33+'[1]EDUCACION'!M33+'[1]FORTALECIMIENT'!M33+'[1]CALIDAD VIDA'!M31+'[1]CUENTAS AMBIENT'!M33+'[1]CUENCAS'!M33+'[1]CONTROL ESPECIES'!M33+'[1]MARINOS'!M33+'[1]AGUAS'!M34+'[1]WAYUU'!M34+'[1]SEDE'!M34)</f>
        <v>0</v>
      </c>
      <c r="N34" s="95">
        <f>SUM('[1]MONITOREO'!N33+'[1]SIG'!N33+'[1]EDUCACION'!N33+'[1]FORTALECIMIENT'!N33+'[1]CALIDAD VIDA'!N31+'[1]CUENTAS AMBIENT'!N33+'[1]CUENCAS'!N33+'[1]CONTROL ESPECIES'!N33+'[1]MARINOS'!N33+'[1]AGUAS'!N34+'[1]WAYUU'!N34+'[1]SEDE'!N34)</f>
        <v>0</v>
      </c>
      <c r="O34" s="95">
        <f>SUM('[1]MONITOREO'!O33+'[1]SIG'!O33+'[1]EDUCACION'!O33+'[1]FORTALECIMIENT'!O33+'[1]CALIDAD VIDA'!O31+'[1]CUENTAS AMBIENT'!O33+'[1]CUENCAS'!O33+'[1]CONTROL ESPECIES'!O33+'[1]MARINOS'!O33+'[1]AGUAS'!O34+'[1]WAYUU'!O34+'[1]SEDE'!O34)</f>
        <v>0</v>
      </c>
      <c r="P34" s="93">
        <f t="shared" si="0"/>
        <v>0</v>
      </c>
    </row>
    <row r="35" spans="1:16" ht="10.5">
      <c r="A35" s="89">
        <v>2015</v>
      </c>
      <c r="B35" s="89" t="s">
        <v>107</v>
      </c>
      <c r="C35" s="94">
        <v>20000000</v>
      </c>
      <c r="D35" s="95">
        <f>SUM('[1]MONITOREO'!D34+'[1]SIG'!D34+'[1]EDUCACION'!D34+'[1]FORTALECIMIENT'!D34+'[1]CALIDAD VIDA'!D32+'[1]CUENTAS AMBIENT'!D34+'[1]CUENCAS'!D34+'[1]CONTROL ESPECIES'!D34+'[1]MARINOS'!D34+'[1]AGUAS'!D35+'[1]WAYUU'!D35+'[1]SEDE'!D35)</f>
        <v>0</v>
      </c>
      <c r="E35" s="95">
        <v>2000000</v>
      </c>
      <c r="F35" s="95">
        <v>2000000</v>
      </c>
      <c r="G35" s="95">
        <v>2000000</v>
      </c>
      <c r="H35" s="95">
        <v>2000000</v>
      </c>
      <c r="I35" s="95">
        <v>2000000</v>
      </c>
      <c r="J35" s="95">
        <v>2000000</v>
      </c>
      <c r="K35" s="95">
        <v>2000000</v>
      </c>
      <c r="L35" s="95">
        <v>2000000</v>
      </c>
      <c r="M35" s="95">
        <v>2000000</v>
      </c>
      <c r="N35" s="95">
        <v>2000000</v>
      </c>
      <c r="O35" s="95">
        <v>0</v>
      </c>
      <c r="P35" s="93">
        <f t="shared" si="0"/>
        <v>20000000</v>
      </c>
    </row>
    <row r="36" spans="1:16" ht="10.5">
      <c r="A36" s="89" t="s">
        <v>108</v>
      </c>
      <c r="B36" s="89" t="s">
        <v>109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3">
        <f t="shared" si="0"/>
        <v>0</v>
      </c>
    </row>
    <row r="37" spans="1:16" ht="10.5">
      <c r="A37" s="89" t="s">
        <v>110</v>
      </c>
      <c r="B37" s="89" t="s">
        <v>111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3">
        <f t="shared" si="0"/>
        <v>0</v>
      </c>
    </row>
    <row r="38" spans="1:16" ht="10.5">
      <c r="A38" s="89">
        <v>2016</v>
      </c>
      <c r="B38" s="89" t="s">
        <v>112</v>
      </c>
      <c r="C38" s="95"/>
      <c r="D38" s="95">
        <v>0</v>
      </c>
      <c r="E38" s="95">
        <v>0</v>
      </c>
      <c r="F38" s="95">
        <v>0</v>
      </c>
      <c r="G38" s="95">
        <v>0</v>
      </c>
      <c r="H38" s="95"/>
      <c r="I38" s="95"/>
      <c r="J38" s="95"/>
      <c r="K38" s="95"/>
      <c r="L38" s="95"/>
      <c r="M38" s="95"/>
      <c r="N38" s="95"/>
      <c r="O38" s="95"/>
      <c r="P38" s="93"/>
    </row>
    <row r="39" spans="1:16" ht="10.5">
      <c r="A39" s="89">
        <v>2017</v>
      </c>
      <c r="B39" s="89" t="s">
        <v>113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3">
        <f t="shared" si="0"/>
        <v>0</v>
      </c>
    </row>
    <row r="40" spans="1:16" ht="10.5">
      <c r="A40" s="91">
        <v>3000</v>
      </c>
      <c r="B40" s="89" t="s">
        <v>114</v>
      </c>
      <c r="C40" s="93">
        <v>0</v>
      </c>
      <c r="D40" s="93">
        <f>SUM('[1]MONITOREO'!D39+'[1]SIG'!D39+'[1]EDUCACION'!D39+'[1]FORTALECIMIENT'!D39+'[1]CALIDAD VIDA'!D37+'[1]CUENTAS AMBIENT'!D39+'[1]CUENCAS'!D39+'[1]CONTROL ESPECIES'!D39+'[1]MARINOS'!D39+'[1]AGUAS'!D40+'[1]WAYUU'!D40+'[1]SEDE'!D40)</f>
        <v>0</v>
      </c>
      <c r="E40" s="93">
        <f>SUM('[1]MONITOREO'!E39+'[1]SIG'!E39+'[1]EDUCACION'!E39+'[1]FORTALECIMIENT'!E39+'[1]CALIDAD VIDA'!E37+'[1]CUENTAS AMBIENT'!E39+'[1]CUENCAS'!E39+'[1]CONTROL ESPECIES'!E39+'[1]MARINOS'!E39+'[1]AGUAS'!E40+'[1]WAYUU'!E40+'[1]SEDE'!E40)</f>
        <v>0</v>
      </c>
      <c r="F40" s="93">
        <f>SUM('[1]MONITOREO'!F39+'[1]SIG'!F39+'[1]EDUCACION'!F39+'[1]FORTALECIMIENT'!F39+'[1]CALIDAD VIDA'!F37+'[1]CUENTAS AMBIENT'!F39+'[1]CUENCAS'!F39+'[1]CONTROL ESPECIES'!F39+'[1]MARINOS'!F39+'[1]AGUAS'!F40+'[1]WAYUU'!F40+'[1]SEDE'!F40)</f>
        <v>0</v>
      </c>
      <c r="G40" s="93">
        <f>SUM('[1]MONITOREO'!G39+'[1]SIG'!G39+'[1]EDUCACION'!G39+'[1]FORTALECIMIENT'!G39+'[1]CALIDAD VIDA'!G37+'[1]CUENTAS AMBIENT'!G39+'[1]CUENCAS'!G39+'[1]CONTROL ESPECIES'!G39+'[1]MARINOS'!G39+'[1]AGUAS'!G40+'[1]WAYUU'!G40+'[1]SEDE'!G40)</f>
        <v>0</v>
      </c>
      <c r="H40" s="93">
        <f>SUM('[1]MONITOREO'!H39+'[1]SIG'!H39+'[1]EDUCACION'!H39+'[1]FORTALECIMIENT'!H39+'[1]CALIDAD VIDA'!H37+'[1]CUENTAS AMBIENT'!H39+'[1]CUENCAS'!H39+'[1]CONTROL ESPECIES'!H39+'[1]MARINOS'!H39+'[1]AGUAS'!H40+'[1]WAYUU'!H40+'[1]SEDE'!H40)</f>
        <v>0</v>
      </c>
      <c r="I40" s="93">
        <f>SUM('[1]MONITOREO'!I39+'[1]SIG'!I39+'[1]EDUCACION'!I39+'[1]FORTALECIMIENT'!I39+'[1]CALIDAD VIDA'!I37+'[1]CUENTAS AMBIENT'!I39+'[1]CUENCAS'!I39+'[1]CONTROL ESPECIES'!I39+'[1]MARINOS'!I39+'[1]AGUAS'!I40+'[1]WAYUU'!I40+'[1]SEDE'!I40)</f>
        <v>0</v>
      </c>
      <c r="J40" s="93">
        <f>SUM('[1]MONITOREO'!J39+'[1]SIG'!J39+'[1]EDUCACION'!J39+'[1]FORTALECIMIENT'!J39+'[1]CALIDAD VIDA'!J37+'[1]CUENTAS AMBIENT'!J39+'[1]CUENCAS'!J39+'[1]CONTROL ESPECIES'!J39+'[1]MARINOS'!J39+'[1]AGUAS'!J40+'[1]WAYUU'!J40+'[1]SEDE'!J40)</f>
        <v>0</v>
      </c>
      <c r="K40" s="93">
        <f>SUM('[1]MONITOREO'!K39+'[1]SIG'!K39+'[1]EDUCACION'!K39+'[1]FORTALECIMIENT'!K39+'[1]CALIDAD VIDA'!K37+'[1]CUENTAS AMBIENT'!K39+'[1]CUENCAS'!K39+'[1]CONTROL ESPECIES'!K39+'[1]MARINOS'!K39+'[1]AGUAS'!K40+'[1]WAYUU'!K40+'[1]SEDE'!K40)</f>
        <v>0</v>
      </c>
      <c r="L40" s="93">
        <f>SUM('[1]MONITOREO'!L39+'[1]SIG'!L39+'[1]EDUCACION'!L39+'[1]FORTALECIMIENT'!L39+'[1]CALIDAD VIDA'!L37+'[1]CUENTAS AMBIENT'!L39+'[1]CUENCAS'!L39+'[1]CONTROL ESPECIES'!L39+'[1]MARINOS'!L39+'[1]AGUAS'!L40+'[1]WAYUU'!L40+'[1]SEDE'!L40)</f>
        <v>0</v>
      </c>
      <c r="M40" s="93">
        <f>SUM('[1]MONITOREO'!M39+'[1]SIG'!M39+'[1]EDUCACION'!M39+'[1]FORTALECIMIENT'!M39+'[1]CALIDAD VIDA'!M37+'[1]CUENTAS AMBIENT'!M39+'[1]CUENCAS'!M39+'[1]CONTROL ESPECIES'!M39+'[1]MARINOS'!M39+'[1]AGUAS'!M40+'[1]WAYUU'!M40+'[1]SEDE'!M40)</f>
        <v>0</v>
      </c>
      <c r="N40" s="93">
        <f>SUM('[1]MONITOREO'!N39+'[1]SIG'!N39+'[1]EDUCACION'!N39+'[1]FORTALECIMIENT'!N39+'[1]CALIDAD VIDA'!N37+'[1]CUENTAS AMBIENT'!N39+'[1]CUENCAS'!N39+'[1]CONTROL ESPECIES'!N39+'[1]MARINOS'!N39+'[1]AGUAS'!N40+'[1]WAYUU'!N40+'[1]SEDE'!N40)</f>
        <v>0</v>
      </c>
      <c r="O40" s="93">
        <f>SUM('[1]MONITOREO'!O39+'[1]SIG'!O39+'[1]EDUCACION'!O39+'[1]FORTALECIMIENT'!O39+'[1]CALIDAD VIDA'!O37+'[1]CUENTAS AMBIENT'!O39+'[1]CUENCAS'!O39+'[1]CONTROL ESPECIES'!O39+'[1]MARINOS'!O39+'[1]AGUAS'!O40+'[1]WAYUU'!O40+'[1]SEDE'!O40)</f>
        <v>0</v>
      </c>
      <c r="P40" s="93">
        <f t="shared" si="0"/>
        <v>0</v>
      </c>
    </row>
    <row r="41" spans="1:16" ht="10.5">
      <c r="A41" s="91">
        <v>4000</v>
      </c>
      <c r="B41" s="89" t="s">
        <v>115</v>
      </c>
      <c r="C41" s="92"/>
      <c r="D41" s="93">
        <v>0</v>
      </c>
      <c r="E41" s="93">
        <v>0</v>
      </c>
      <c r="F41" s="93">
        <v>0</v>
      </c>
      <c r="G41" s="93"/>
      <c r="H41" s="93">
        <v>0</v>
      </c>
      <c r="I41" s="93">
        <v>0</v>
      </c>
      <c r="K41" s="93">
        <v>0</v>
      </c>
      <c r="L41" s="93">
        <v>0</v>
      </c>
      <c r="M41" s="93"/>
      <c r="N41" s="93">
        <v>0</v>
      </c>
      <c r="O41" s="93">
        <v>0</v>
      </c>
      <c r="P41" s="93">
        <f t="shared" si="0"/>
        <v>0</v>
      </c>
    </row>
    <row r="42" spans="1:16" ht="10.5">
      <c r="A42" s="91">
        <v>5000</v>
      </c>
      <c r="B42" s="89" t="s">
        <v>116</v>
      </c>
      <c r="C42" s="92">
        <v>212846000</v>
      </c>
      <c r="D42" s="93"/>
      <c r="E42" s="93"/>
      <c r="F42" s="93">
        <v>100000000</v>
      </c>
      <c r="G42" s="93">
        <v>100000000</v>
      </c>
      <c r="H42" s="93"/>
      <c r="I42" s="93">
        <v>12846000</v>
      </c>
      <c r="J42" s="93"/>
      <c r="K42" s="93">
        <v>0</v>
      </c>
      <c r="L42" s="93">
        <v>0</v>
      </c>
      <c r="M42" s="93"/>
      <c r="N42" s="93">
        <v>0</v>
      </c>
      <c r="O42" s="93">
        <v>0</v>
      </c>
      <c r="P42" s="93">
        <v>212846000</v>
      </c>
    </row>
    <row r="43" spans="1:16" ht="10.5">
      <c r="A43" s="91">
        <v>6000</v>
      </c>
      <c r="B43" s="89" t="s">
        <v>117</v>
      </c>
      <c r="C43" s="92">
        <v>0</v>
      </c>
      <c r="D43" s="93">
        <f>SUM('[1]MONITOREO'!D42+'[1]SIG'!D42+'[1]EDUCACION'!D42+'[1]FORTALECIMIENT'!D42+'[1]CALIDAD VIDA'!D40+'[1]CUENTAS AMBIENT'!D42+'[1]CUENCAS'!D42+'[1]CONTROL ESPECIES'!D42+'[1]MARINOS'!D42+'[1]AGUAS'!D43+'[1]WAYUU'!D43+'[1]SEDE'!D43)</f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f>SUM('[1]MONITOREO'!O42+'[1]SIG'!O42+'[1]EDUCACION'!O42+'[1]FORTALECIMIENT'!O42+'[1]CALIDAD VIDA'!O40+'[1]CUENTAS AMBIENT'!O42+'[1]CUENCAS'!O42+'[1]CONTROL ESPECIES'!O42+'[1]MARINOS'!O42+'[1]AGUAS'!O43+'[1]WAYUU'!O43+'[1]SEDE'!O43)</f>
        <v>0</v>
      </c>
      <c r="P43" s="93">
        <f t="shared" si="0"/>
        <v>0</v>
      </c>
    </row>
    <row r="44" spans="1:16" ht="10.5">
      <c r="A44" s="91">
        <v>7000</v>
      </c>
      <c r="B44" s="89" t="s">
        <v>118</v>
      </c>
      <c r="C44" s="92">
        <v>0</v>
      </c>
      <c r="D44" s="93">
        <f>SUM('[1]MONITOREO'!D43+'[1]SIG'!D43+'[1]EDUCACION'!D43+'[1]FORTALECIMIENT'!D43+'[1]CALIDAD VIDA'!D41+'[1]CUENTAS AMBIENT'!D43+'[1]CUENCAS'!D43+'[1]CONTROL ESPECIES'!D43+'[1]MARINOS'!D43+'[1]AGUAS'!D44+'[1]WAYUU'!D44+'[1]SEDE'!D44)</f>
        <v>0</v>
      </c>
      <c r="E44" s="93">
        <f>SUM('[1]MONITOREO'!E43+'[1]SIG'!E43+'[1]EDUCACION'!E43+'[1]FORTALECIMIENT'!E43+'[1]CALIDAD VIDA'!E41+'[1]CUENTAS AMBIENT'!E43+'[1]CUENCAS'!E43+'[1]CONTROL ESPECIES'!E43+'[1]MARINOS'!E43+'[1]AGUAS'!E44+'[1]WAYUU'!E44+'[1]SEDE'!E44)</f>
        <v>0</v>
      </c>
      <c r="F44" s="93">
        <v>0</v>
      </c>
      <c r="G44" s="93">
        <f>SUM('[1]MONITOREO'!G43+'[1]SIG'!G43+'[1]EDUCACION'!G43+'[1]FORTALECIMIENT'!G43+'[1]CALIDAD VIDA'!G41+'[1]CUENTAS AMBIENT'!G43+'[1]CUENCAS'!G43+'[1]CONTROL ESPECIES'!G43+'[1]MARINOS'!G43+'[1]AGUAS'!G44+'[1]WAYUU'!G44+'[1]SEDE'!G44)</f>
        <v>0</v>
      </c>
      <c r="H44" s="93">
        <v>0</v>
      </c>
      <c r="I44" s="93">
        <f>SUM('[1]MONITOREO'!I43+'[1]SIG'!I43+'[1]EDUCACION'!I43+'[1]FORTALECIMIENT'!I43+'[1]CALIDAD VIDA'!I41+'[1]CUENTAS AMBIENT'!I43+'[1]CUENCAS'!I43+'[1]CONTROL ESPECIES'!I43+'[1]MARINOS'!I43+'[1]AGUAS'!I44+'[1]WAYUU'!I44+'[1]SEDE'!I44)</f>
        <v>0</v>
      </c>
      <c r="J44" s="93">
        <v>0</v>
      </c>
      <c r="K44" s="93">
        <f>SUM('[1]MONITOREO'!K43+'[1]SIG'!K43+'[1]EDUCACION'!K43+'[1]FORTALECIMIENT'!K43+'[1]CALIDAD VIDA'!K41+'[1]CUENTAS AMBIENT'!K43+'[1]CUENCAS'!K43+'[1]CONTROL ESPECIES'!K43+'[1]MARINOS'!K43+'[1]AGUAS'!K44+'[1]WAYUU'!K44+'[1]SEDE'!K44)</f>
        <v>0</v>
      </c>
      <c r="L44" s="93">
        <v>0</v>
      </c>
      <c r="M44" s="93">
        <f>SUM('[1]MONITOREO'!M43+'[1]SIG'!M43+'[1]EDUCACION'!M43+'[1]FORTALECIMIENT'!M43+'[1]CALIDAD VIDA'!M41+'[1]CUENTAS AMBIENT'!M43+'[1]CUENCAS'!M43+'[1]CONTROL ESPECIES'!M43+'[1]MARINOS'!M43+'[1]AGUAS'!M44+'[1]WAYUU'!M44+'[1]SEDE'!M44)</f>
        <v>0</v>
      </c>
      <c r="N44" s="93">
        <f>SUM('[1]MONITOREO'!N43+'[1]SIG'!N43+'[1]EDUCACION'!N43+'[1]FORTALECIMIENT'!N43+'[1]CALIDAD VIDA'!N41+'[1]CUENTAS AMBIENT'!N43+'[1]CUENCAS'!N43+'[1]CONTROL ESPECIES'!N43+'[1]MARINOS'!N43+'[1]AGUAS'!N44+'[1]WAYUU'!N44+'[1]SEDE'!N44)</f>
        <v>0</v>
      </c>
      <c r="O44" s="93">
        <f>SUM('[1]MONITOREO'!O43+'[1]SIG'!O43+'[1]EDUCACION'!O43+'[1]FORTALECIMIENT'!O43+'[1]CALIDAD VIDA'!O41+'[1]CUENTAS AMBIENT'!O43+'[1]CUENCAS'!O43+'[1]CONTROL ESPECIES'!O43+'[1]MARINOS'!O43+'[1]AGUAS'!O44+'[1]WAYUU'!O44+'[1]SEDE'!O44)</f>
        <v>0</v>
      </c>
      <c r="P44" s="93">
        <f t="shared" si="0"/>
        <v>0</v>
      </c>
    </row>
    <row r="45" spans="1:16" ht="10.5">
      <c r="A45" s="91"/>
      <c r="B45" s="91" t="s">
        <v>31</v>
      </c>
      <c r="C45" s="92">
        <f>SUM(C7:C44)</f>
        <v>300000000</v>
      </c>
      <c r="D45" s="92">
        <f>SUM(D7:D44)</f>
        <v>500000</v>
      </c>
      <c r="E45" s="92">
        <f>SUM(E7:E44)</f>
        <v>3250000</v>
      </c>
      <c r="F45" s="92">
        <f>SUM(F7:F44)</f>
        <v>114329000</v>
      </c>
      <c r="G45" s="92">
        <v>100</v>
      </c>
      <c r="H45" s="92">
        <f aca="true" t="shared" si="1" ref="H45:P45">SUM(H7:H44)</f>
        <v>9329000</v>
      </c>
      <c r="I45" s="92">
        <f t="shared" si="1"/>
        <v>20675000</v>
      </c>
      <c r="J45" s="92">
        <f t="shared" si="1"/>
        <v>7329000</v>
      </c>
      <c r="K45" s="92">
        <f t="shared" si="1"/>
        <v>7829000</v>
      </c>
      <c r="L45" s="92">
        <f t="shared" si="1"/>
        <v>7793000</v>
      </c>
      <c r="M45" s="92">
        <f t="shared" si="1"/>
        <v>7529000</v>
      </c>
      <c r="N45" s="92">
        <f t="shared" si="1"/>
        <v>7029000</v>
      </c>
      <c r="O45" s="92">
        <f t="shared" si="1"/>
        <v>5279000</v>
      </c>
      <c r="P45" s="92">
        <f t="shared" si="1"/>
        <v>300000000</v>
      </c>
    </row>
    <row r="47" ht="10.5">
      <c r="C47" s="84"/>
    </row>
  </sheetData>
  <mergeCells count="7">
    <mergeCell ref="A1:P1"/>
    <mergeCell ref="A2:P2"/>
    <mergeCell ref="D4:O4"/>
    <mergeCell ref="A4:A5"/>
    <mergeCell ref="B4:B5"/>
    <mergeCell ref="C4:C5"/>
    <mergeCell ref="P4:P5"/>
  </mergeCells>
  <printOptions horizontalCentered="1" verticalCentered="1"/>
  <pageMargins left="0.9" right="0.3937007874015748" top="1.5748031496062993" bottom="1.5748031496062993" header="0" footer="0.3937007874015748"/>
  <pageSetup horizontalDpi="600" verticalDpi="600"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G3" sqref="G3"/>
    </sheetView>
  </sheetViews>
  <sheetFormatPr defaultColWidth="11.421875" defaultRowHeight="12.75"/>
  <cols>
    <col min="1" max="1" width="8.421875" style="0" customWidth="1"/>
    <col min="2" max="2" width="28.140625" style="0" customWidth="1"/>
    <col min="3" max="3" width="15.00390625" style="0" customWidth="1"/>
    <col min="4" max="4" width="14.8515625" style="0" bestFit="1" customWidth="1"/>
    <col min="5" max="5" width="13.57421875" style="0" customWidth="1"/>
    <col min="6" max="6" width="13.8515625" style="0" customWidth="1"/>
    <col min="7" max="7" width="13.28125" style="0" customWidth="1"/>
    <col min="8" max="8" width="13.57421875" style="0" customWidth="1"/>
    <col min="9" max="9" width="14.140625" style="0" customWidth="1"/>
    <col min="10" max="10" width="17.00390625" style="0" hidden="1" customWidth="1"/>
    <col min="11" max="11" width="13.28125" style="0" customWidth="1"/>
    <col min="12" max="12" width="14.8515625" style="0" bestFit="1" customWidth="1"/>
  </cols>
  <sheetData>
    <row r="1" spans="1:12" ht="12.75">
      <c r="A1" s="136" t="s">
        <v>119</v>
      </c>
      <c r="B1" s="150" t="s">
        <v>28</v>
      </c>
      <c r="C1" s="150" t="s">
        <v>180</v>
      </c>
      <c r="D1" s="151"/>
      <c r="E1" s="236" t="s">
        <v>211</v>
      </c>
      <c r="F1" s="236"/>
      <c r="G1" s="236"/>
      <c r="H1" s="152"/>
      <c r="I1" s="135"/>
      <c r="J1" s="135"/>
      <c r="K1" s="132"/>
      <c r="L1" s="170" t="s">
        <v>236</v>
      </c>
    </row>
    <row r="2" spans="1:12" ht="12.75">
      <c r="A2" s="133"/>
      <c r="B2" s="139"/>
      <c r="C2" s="134"/>
      <c r="D2" s="170">
        <v>1</v>
      </c>
      <c r="E2" s="170">
        <v>2</v>
      </c>
      <c r="F2" s="170">
        <v>3</v>
      </c>
      <c r="G2" s="170">
        <v>4</v>
      </c>
      <c r="H2" s="170">
        <v>5</v>
      </c>
      <c r="I2" s="170">
        <v>6</v>
      </c>
      <c r="J2" s="170">
        <v>7</v>
      </c>
      <c r="K2" s="170">
        <v>7</v>
      </c>
      <c r="L2" s="170" t="s">
        <v>31</v>
      </c>
    </row>
    <row r="3" spans="1:12" ht="12.75">
      <c r="A3" s="140">
        <v>211</v>
      </c>
      <c r="B3" s="154" t="s">
        <v>183</v>
      </c>
      <c r="C3" s="164">
        <f>C4</f>
        <v>42790000</v>
      </c>
      <c r="D3" s="155"/>
      <c r="E3" s="168">
        <f>E4</f>
        <v>21395000</v>
      </c>
      <c r="F3" s="155"/>
      <c r="G3" s="155"/>
      <c r="H3" s="155"/>
      <c r="I3" s="168">
        <f>I4</f>
        <v>21395000</v>
      </c>
      <c r="J3" s="155"/>
      <c r="K3" s="155"/>
      <c r="L3" s="171">
        <f>SUM(E3:K3)</f>
        <v>42790000</v>
      </c>
    </row>
    <row r="4" spans="1:12" ht="12.75">
      <c r="A4" s="140">
        <v>2111</v>
      </c>
      <c r="B4" s="138" t="s">
        <v>184</v>
      </c>
      <c r="C4" s="165">
        <v>42790000</v>
      </c>
      <c r="D4" s="137"/>
      <c r="E4" s="165">
        <v>21395000</v>
      </c>
      <c r="F4" s="137"/>
      <c r="G4" s="137"/>
      <c r="H4" s="137"/>
      <c r="I4" s="165">
        <v>21395000</v>
      </c>
      <c r="J4" s="137"/>
      <c r="K4" s="137"/>
      <c r="L4" s="172">
        <f>SUM(D4:K4)</f>
        <v>42790000</v>
      </c>
    </row>
    <row r="5" spans="1:12" ht="12.75">
      <c r="A5" s="140">
        <v>2112</v>
      </c>
      <c r="B5" s="138" t="s">
        <v>185</v>
      </c>
      <c r="C5" s="165"/>
      <c r="D5" s="137"/>
      <c r="E5" s="137"/>
      <c r="F5" s="137"/>
      <c r="G5" s="137"/>
      <c r="H5" s="137"/>
      <c r="I5" s="137"/>
      <c r="J5" s="137"/>
      <c r="K5" s="137"/>
      <c r="L5" s="169"/>
    </row>
    <row r="6" spans="1:12" ht="12.75">
      <c r="A6" s="140"/>
      <c r="B6" s="138" t="s">
        <v>181</v>
      </c>
      <c r="C6" s="165"/>
      <c r="D6" s="137"/>
      <c r="E6" s="137"/>
      <c r="F6" s="137"/>
      <c r="G6" s="137"/>
      <c r="H6" s="137"/>
      <c r="I6" s="137"/>
      <c r="J6" s="137"/>
      <c r="K6" s="137"/>
      <c r="L6" s="169"/>
    </row>
    <row r="7" spans="1:12" ht="12.75">
      <c r="A7" s="153">
        <v>2121</v>
      </c>
      <c r="B7" s="154" t="s">
        <v>182</v>
      </c>
      <c r="C7" s="164">
        <f>SUM(C8:C11)</f>
        <v>5864000</v>
      </c>
      <c r="D7" s="155"/>
      <c r="E7" s="155"/>
      <c r="F7" s="164">
        <f>F10</f>
        <v>2500000</v>
      </c>
      <c r="G7" s="168">
        <f>SUM(G8:G9)</f>
        <v>3364000</v>
      </c>
      <c r="H7" s="155"/>
      <c r="I7" s="155"/>
      <c r="J7" s="155"/>
      <c r="K7" s="155"/>
      <c r="L7" s="172">
        <f>SUM(D7:K7)</f>
        <v>5864000</v>
      </c>
    </row>
    <row r="8" spans="1:12" ht="12.75">
      <c r="A8" s="140">
        <v>212101</v>
      </c>
      <c r="B8" s="138" t="s">
        <v>187</v>
      </c>
      <c r="C8" s="165">
        <v>1300000</v>
      </c>
      <c r="D8" s="137"/>
      <c r="E8" s="137"/>
      <c r="F8" s="137"/>
      <c r="G8" s="165">
        <v>1300000</v>
      </c>
      <c r="H8" s="137"/>
      <c r="I8" s="137"/>
      <c r="J8" s="137"/>
      <c r="K8" s="137"/>
      <c r="L8" s="172">
        <f>SUM(D8:K8)</f>
        <v>1300000</v>
      </c>
    </row>
    <row r="9" spans="1:12" ht="12.75">
      <c r="A9" s="140">
        <v>212102</v>
      </c>
      <c r="B9" s="138" t="s">
        <v>188</v>
      </c>
      <c r="C9" s="165">
        <v>2064000</v>
      </c>
      <c r="D9" s="137"/>
      <c r="E9" s="137"/>
      <c r="F9" s="137"/>
      <c r="G9" s="165">
        <v>2064000</v>
      </c>
      <c r="H9" s="137"/>
      <c r="I9" s="137"/>
      <c r="J9" s="137"/>
      <c r="K9" s="137"/>
      <c r="L9" s="172">
        <f>SUM(D9:K9)</f>
        <v>2064000</v>
      </c>
    </row>
    <row r="10" spans="1:12" ht="12.75">
      <c r="A10" s="140">
        <v>212103</v>
      </c>
      <c r="B10" s="138" t="s">
        <v>189</v>
      </c>
      <c r="C10" s="165">
        <v>2500000</v>
      </c>
      <c r="D10" s="137"/>
      <c r="E10" s="137"/>
      <c r="F10" s="165">
        <v>2500000</v>
      </c>
      <c r="G10" s="137"/>
      <c r="H10" s="137"/>
      <c r="I10" s="137"/>
      <c r="J10" s="137"/>
      <c r="K10" s="137"/>
      <c r="L10" s="172">
        <f>SUM(D10:K10)</f>
        <v>2500000</v>
      </c>
    </row>
    <row r="11" spans="1:12" ht="12.75">
      <c r="A11" s="140">
        <v>212104</v>
      </c>
      <c r="B11" s="138" t="s">
        <v>190</v>
      </c>
      <c r="C11" s="165"/>
      <c r="D11" s="137"/>
      <c r="E11" s="137"/>
      <c r="F11" s="137"/>
      <c r="G11" s="137"/>
      <c r="H11" s="137"/>
      <c r="I11" s="137"/>
      <c r="J11" s="137"/>
      <c r="K11" s="137"/>
      <c r="L11" s="169"/>
    </row>
    <row r="12" spans="1:12" ht="12.75">
      <c r="A12" s="140">
        <v>212105</v>
      </c>
      <c r="B12" s="138" t="s">
        <v>191</v>
      </c>
      <c r="C12" s="165"/>
      <c r="D12" s="137"/>
      <c r="E12" s="137"/>
      <c r="F12" s="137"/>
      <c r="G12" s="137"/>
      <c r="H12" s="137"/>
      <c r="I12" s="137"/>
      <c r="J12" s="137"/>
      <c r="K12" s="137"/>
      <c r="L12" s="169"/>
    </row>
    <row r="13" spans="1:12" ht="12.75">
      <c r="A13" s="140">
        <v>212106</v>
      </c>
      <c r="B13" s="138" t="s">
        <v>192</v>
      </c>
      <c r="C13" s="165"/>
      <c r="D13" s="137"/>
      <c r="E13" s="137"/>
      <c r="F13" s="137"/>
      <c r="G13" s="137"/>
      <c r="H13" s="137"/>
      <c r="I13" s="137"/>
      <c r="J13" s="137"/>
      <c r="K13" s="137"/>
      <c r="L13" s="169"/>
    </row>
    <row r="14" spans="1:12" ht="12.75">
      <c r="A14" s="153">
        <v>2122</v>
      </c>
      <c r="B14" s="154" t="s">
        <v>186</v>
      </c>
      <c r="C14" s="164">
        <f>(C22+C25+C28)</f>
        <v>38500000</v>
      </c>
      <c r="D14" s="164">
        <f>(D25)</f>
        <v>3500000</v>
      </c>
      <c r="E14" s="164">
        <f>SUM(E22+E28)</f>
        <v>7000000</v>
      </c>
      <c r="F14" s="168">
        <f>(F22+F28)</f>
        <v>6000000</v>
      </c>
      <c r="G14" s="155"/>
      <c r="H14" s="168">
        <f>SUM(H22+H28)</f>
        <v>5000000</v>
      </c>
      <c r="I14" s="168">
        <f>SUM(I22+I28)</f>
        <v>12000000</v>
      </c>
      <c r="J14" s="155"/>
      <c r="K14" s="168">
        <f>K25</f>
        <v>5000000</v>
      </c>
      <c r="L14" s="171">
        <f>SUM(D14:K14)</f>
        <v>38500000</v>
      </c>
    </row>
    <row r="15" spans="1:12" ht="12.75">
      <c r="A15" s="140">
        <v>212201</v>
      </c>
      <c r="B15" s="138" t="s">
        <v>193</v>
      </c>
      <c r="C15" s="165"/>
      <c r="D15" s="137"/>
      <c r="E15" s="137"/>
      <c r="F15" s="137"/>
      <c r="G15" s="137"/>
      <c r="H15" s="137"/>
      <c r="I15" s="137"/>
      <c r="J15" s="137"/>
      <c r="K15" s="137"/>
      <c r="L15" s="169"/>
    </row>
    <row r="16" spans="1:12" ht="12.75">
      <c r="A16" s="140">
        <v>212202</v>
      </c>
      <c r="B16" s="138" t="s">
        <v>81</v>
      </c>
      <c r="C16" s="165"/>
      <c r="D16" s="137"/>
      <c r="E16" s="137"/>
      <c r="F16" s="137"/>
      <c r="G16" s="137"/>
      <c r="H16" s="137"/>
      <c r="I16" s="137"/>
      <c r="J16" s="137"/>
      <c r="K16" s="137"/>
      <c r="L16" s="169"/>
    </row>
    <row r="17" spans="1:12" ht="12.75">
      <c r="A17" s="140">
        <v>21220201</v>
      </c>
      <c r="B17" s="138" t="s">
        <v>197</v>
      </c>
      <c r="C17" s="165"/>
      <c r="D17" s="137"/>
      <c r="E17" s="137"/>
      <c r="F17" s="137"/>
      <c r="G17" s="137"/>
      <c r="H17" s="137"/>
      <c r="I17" s="137"/>
      <c r="J17" s="137"/>
      <c r="K17" s="137"/>
      <c r="L17" s="169"/>
    </row>
    <row r="18" spans="1:12" ht="12.75">
      <c r="A18" s="140">
        <v>21220202</v>
      </c>
      <c r="B18" s="138" t="s">
        <v>196</v>
      </c>
      <c r="C18" s="165"/>
      <c r="D18" s="137"/>
      <c r="E18" s="137"/>
      <c r="F18" s="137"/>
      <c r="G18" s="137"/>
      <c r="H18" s="137"/>
      <c r="I18" s="137"/>
      <c r="J18" s="137"/>
      <c r="K18" s="137"/>
      <c r="L18" s="169"/>
    </row>
    <row r="19" spans="1:12" ht="12.75">
      <c r="A19" s="140">
        <v>21220203</v>
      </c>
      <c r="B19" s="138" t="s">
        <v>195</v>
      </c>
      <c r="C19" s="165"/>
      <c r="D19" s="137"/>
      <c r="E19" s="137"/>
      <c r="F19" s="137"/>
      <c r="G19" s="137"/>
      <c r="H19" s="137"/>
      <c r="I19" s="137"/>
      <c r="J19" s="137"/>
      <c r="K19" s="137"/>
      <c r="L19" s="169"/>
    </row>
    <row r="20" spans="1:12" ht="12.75">
      <c r="A20" s="140">
        <v>21220204</v>
      </c>
      <c r="B20" s="138" t="s">
        <v>198</v>
      </c>
      <c r="C20" s="165"/>
      <c r="D20" s="137"/>
      <c r="E20" s="137"/>
      <c r="F20" s="137"/>
      <c r="G20" s="137"/>
      <c r="H20" s="137"/>
      <c r="I20" s="137"/>
      <c r="J20" s="137"/>
      <c r="K20" s="137"/>
      <c r="L20" s="169"/>
    </row>
    <row r="21" spans="1:12" ht="12.75">
      <c r="A21" s="140">
        <v>212203</v>
      </c>
      <c r="B21" s="138" t="s">
        <v>199</v>
      </c>
      <c r="C21" s="165"/>
      <c r="D21" s="137"/>
      <c r="E21" s="137"/>
      <c r="F21" s="137"/>
      <c r="G21" s="137"/>
      <c r="H21" s="137"/>
      <c r="I21" s="137"/>
      <c r="J21" s="137"/>
      <c r="K21" s="137"/>
      <c r="L21" s="169"/>
    </row>
    <row r="22" spans="1:12" ht="12.75">
      <c r="A22" s="140">
        <v>212204</v>
      </c>
      <c r="B22" s="138" t="s">
        <v>200</v>
      </c>
      <c r="C22" s="165">
        <v>10000000</v>
      </c>
      <c r="D22" s="137"/>
      <c r="E22" s="165">
        <v>3000000</v>
      </c>
      <c r="F22" s="165">
        <v>2000000</v>
      </c>
      <c r="G22" s="137"/>
      <c r="H22" s="165">
        <v>1000000</v>
      </c>
      <c r="I22" s="165">
        <v>4000000</v>
      </c>
      <c r="J22" s="137"/>
      <c r="K22" s="137"/>
      <c r="L22" s="172">
        <f>SUM(D22:K22)</f>
        <v>10000000</v>
      </c>
    </row>
    <row r="23" spans="1:12" ht="12.75">
      <c r="A23" s="140">
        <v>212205</v>
      </c>
      <c r="B23" s="138" t="s">
        <v>201</v>
      </c>
      <c r="C23" s="165"/>
      <c r="D23" s="137"/>
      <c r="E23" s="137"/>
      <c r="F23" s="137"/>
      <c r="G23" s="137"/>
      <c r="H23" s="137"/>
      <c r="I23" s="137"/>
      <c r="J23" s="137"/>
      <c r="K23" s="137"/>
      <c r="L23" s="169"/>
    </row>
    <row r="24" spans="1:12" ht="12.75">
      <c r="A24" s="140">
        <v>212206</v>
      </c>
      <c r="B24" s="138" t="s">
        <v>202</v>
      </c>
      <c r="C24" s="165"/>
      <c r="D24" s="137"/>
      <c r="E24" s="137"/>
      <c r="F24" s="137"/>
      <c r="G24" s="137"/>
      <c r="H24" s="137"/>
      <c r="I24" s="137"/>
      <c r="J24" s="137"/>
      <c r="K24" s="137"/>
      <c r="L24" s="169"/>
    </row>
    <row r="25" spans="1:12" ht="12.75">
      <c r="A25" s="140">
        <v>212207</v>
      </c>
      <c r="B25" s="138" t="s">
        <v>179</v>
      </c>
      <c r="C25" s="165">
        <v>8500000</v>
      </c>
      <c r="D25" s="165">
        <v>3500000</v>
      </c>
      <c r="E25" s="137"/>
      <c r="F25" s="137"/>
      <c r="G25" s="137"/>
      <c r="H25" s="137"/>
      <c r="I25" s="137"/>
      <c r="J25" s="137"/>
      <c r="K25" s="165">
        <v>5000000</v>
      </c>
      <c r="L25" s="171">
        <f>SUM(D25:K25)</f>
        <v>8500000</v>
      </c>
    </row>
    <row r="26" spans="1:12" ht="12.75">
      <c r="A26" s="140">
        <v>212208</v>
      </c>
      <c r="B26" s="138" t="s">
        <v>123</v>
      </c>
      <c r="C26" s="165"/>
      <c r="D26" s="137"/>
      <c r="E26" s="137"/>
      <c r="F26" s="137"/>
      <c r="G26" s="137"/>
      <c r="H26" s="137"/>
      <c r="I26" s="137"/>
      <c r="J26" s="137"/>
      <c r="K26" s="137"/>
      <c r="L26" s="169"/>
    </row>
    <row r="27" spans="1:12" ht="12.75">
      <c r="A27" s="140">
        <v>212209</v>
      </c>
      <c r="B27" s="148" t="s">
        <v>203</v>
      </c>
      <c r="C27" s="165"/>
      <c r="D27" s="137"/>
      <c r="E27" s="137"/>
      <c r="F27" s="137"/>
      <c r="G27" s="137"/>
      <c r="H27" s="137"/>
      <c r="I27" s="137"/>
      <c r="J27" s="137"/>
      <c r="K27" s="137"/>
      <c r="L27" s="169"/>
    </row>
    <row r="28" spans="1:12" ht="12.75">
      <c r="A28" s="140">
        <v>212210</v>
      </c>
      <c r="B28" s="138" t="s">
        <v>204</v>
      </c>
      <c r="C28" s="165">
        <v>20000000</v>
      </c>
      <c r="D28" s="137"/>
      <c r="E28" s="165">
        <v>4000000</v>
      </c>
      <c r="F28" s="165">
        <v>4000000</v>
      </c>
      <c r="G28" s="137"/>
      <c r="H28" s="165">
        <v>4000000</v>
      </c>
      <c r="I28" s="165">
        <v>8000000</v>
      </c>
      <c r="J28" s="137"/>
      <c r="K28" s="137"/>
      <c r="L28" s="172">
        <f>SUM(D28:K28)</f>
        <v>20000000</v>
      </c>
    </row>
    <row r="29" spans="1:12" ht="12.75">
      <c r="A29" s="140">
        <v>212211</v>
      </c>
      <c r="B29" s="138" t="s">
        <v>205</v>
      </c>
      <c r="C29" s="165"/>
      <c r="D29" s="137"/>
      <c r="E29" s="137"/>
      <c r="F29" s="137"/>
      <c r="G29" s="137"/>
      <c r="H29" s="137"/>
      <c r="I29" s="137"/>
      <c r="J29" s="137"/>
      <c r="K29" s="137"/>
      <c r="L29" s="169"/>
    </row>
    <row r="30" spans="1:12" ht="12.75">
      <c r="A30" s="141">
        <v>212212</v>
      </c>
      <c r="B30" s="147" t="s">
        <v>210</v>
      </c>
      <c r="C30" s="165"/>
      <c r="D30" s="137"/>
      <c r="E30" s="137"/>
      <c r="F30" s="137"/>
      <c r="G30" s="137"/>
      <c r="H30" s="137"/>
      <c r="I30" s="137"/>
      <c r="J30" s="137"/>
      <c r="K30" s="137"/>
      <c r="L30" s="169"/>
    </row>
    <row r="31" spans="1:12" ht="12.75">
      <c r="A31" s="140">
        <v>212213</v>
      </c>
      <c r="B31" s="138" t="s">
        <v>209</v>
      </c>
      <c r="C31" s="165"/>
      <c r="D31" s="137"/>
      <c r="E31" s="137"/>
      <c r="F31" s="137"/>
      <c r="G31" s="137"/>
      <c r="H31" s="137"/>
      <c r="I31" s="137"/>
      <c r="J31" s="137"/>
      <c r="K31" s="137"/>
      <c r="L31" s="169"/>
    </row>
    <row r="32" spans="1:12" ht="12.75">
      <c r="A32" s="153">
        <v>2123</v>
      </c>
      <c r="B32" s="154" t="s">
        <v>194</v>
      </c>
      <c r="C32" s="165"/>
      <c r="D32" s="137"/>
      <c r="E32" s="137"/>
      <c r="F32" s="137"/>
      <c r="G32" s="137"/>
      <c r="H32" s="137"/>
      <c r="I32" s="137"/>
      <c r="J32" s="137"/>
      <c r="K32" s="137"/>
      <c r="L32" s="169"/>
    </row>
    <row r="33" spans="1:12" ht="12.75">
      <c r="A33" s="140">
        <v>212301</v>
      </c>
      <c r="B33" s="138" t="s">
        <v>124</v>
      </c>
      <c r="C33" s="165"/>
      <c r="D33" s="137"/>
      <c r="E33" s="137"/>
      <c r="F33" s="137"/>
      <c r="G33" s="137"/>
      <c r="H33" s="137"/>
      <c r="I33" s="137"/>
      <c r="J33" s="137"/>
      <c r="K33" s="137"/>
      <c r="L33" s="169"/>
    </row>
    <row r="34" spans="1:12" ht="12.75">
      <c r="A34" s="153">
        <v>3000</v>
      </c>
      <c r="B34" s="154" t="s">
        <v>115</v>
      </c>
      <c r="C34" s="165"/>
      <c r="D34" s="137"/>
      <c r="E34" s="137"/>
      <c r="F34" s="137"/>
      <c r="G34" s="137"/>
      <c r="H34" s="137"/>
      <c r="I34" s="137"/>
      <c r="J34" s="137"/>
      <c r="K34" s="137"/>
      <c r="L34" s="169"/>
    </row>
    <row r="35" spans="1:12" ht="12.75">
      <c r="A35" s="153">
        <v>4000</v>
      </c>
      <c r="B35" s="154" t="s">
        <v>116</v>
      </c>
      <c r="C35" s="164">
        <v>212846000</v>
      </c>
      <c r="D35" s="164">
        <v>212846000</v>
      </c>
      <c r="E35" s="137"/>
      <c r="F35" s="137"/>
      <c r="G35" s="137"/>
      <c r="H35" s="137"/>
      <c r="I35" s="137"/>
      <c r="J35" s="137"/>
      <c r="K35" s="137"/>
      <c r="L35" s="171">
        <f>SUM(D35:K35)</f>
        <v>212846000</v>
      </c>
    </row>
    <row r="36" spans="3:12" ht="12.75">
      <c r="C36" s="166"/>
      <c r="D36" s="137"/>
      <c r="E36" s="137"/>
      <c r="F36" s="137"/>
      <c r="G36" s="137"/>
      <c r="H36" s="137"/>
      <c r="I36" s="137"/>
      <c r="J36" s="137"/>
      <c r="K36" s="137"/>
      <c r="L36" s="169"/>
    </row>
    <row r="37" spans="1:12" ht="12.75">
      <c r="A37" s="140"/>
      <c r="B37" s="149" t="s">
        <v>31</v>
      </c>
      <c r="C37" s="168">
        <f>SUM(C3+C7+C14+C35)</f>
        <v>300000000</v>
      </c>
      <c r="D37" s="164">
        <f>(D14+D35)</f>
        <v>216346000</v>
      </c>
      <c r="E37" s="168">
        <f>SUM(E3+E14)</f>
        <v>28395000</v>
      </c>
      <c r="F37" s="168">
        <f>SUM(F7+F14)</f>
        <v>8500000</v>
      </c>
      <c r="G37" s="168">
        <f>G7</f>
        <v>3364000</v>
      </c>
      <c r="H37" s="168">
        <f>H14</f>
        <v>5000000</v>
      </c>
      <c r="I37" s="168">
        <f>SUM(I3+I14)</f>
        <v>33395000</v>
      </c>
      <c r="J37" s="155"/>
      <c r="K37" s="168">
        <f>K14</f>
        <v>5000000</v>
      </c>
      <c r="L37" s="171">
        <f>SUM(D37:K37)</f>
        <v>300000000</v>
      </c>
    </row>
  </sheetData>
  <mergeCells count="1">
    <mergeCell ref="E1:G1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2"/>
  <sheetViews>
    <sheetView tabSelected="1" workbookViewId="0" topLeftCell="A1">
      <selection activeCell="I59" sqref="I59"/>
    </sheetView>
  </sheetViews>
  <sheetFormatPr defaultColWidth="11.421875" defaultRowHeight="12.75"/>
  <cols>
    <col min="2" max="2" width="20.7109375" style="0" customWidth="1"/>
    <col min="3" max="3" width="12.57421875" style="0" customWidth="1"/>
  </cols>
  <sheetData>
    <row r="2" spans="1:3" ht="12.75">
      <c r="A2" s="89"/>
      <c r="B2" s="91" t="s">
        <v>28</v>
      </c>
      <c r="C2" s="90" t="s">
        <v>55</v>
      </c>
    </row>
    <row r="3" spans="1:3" ht="12.75">
      <c r="A3" s="91">
        <v>1000</v>
      </c>
      <c r="B3" s="128" t="s">
        <v>151</v>
      </c>
      <c r="C3" s="92">
        <v>42790000</v>
      </c>
    </row>
    <row r="4" spans="1:3" ht="12.75" hidden="1">
      <c r="A4" s="89">
        <v>1001</v>
      </c>
      <c r="B4" s="129" t="s">
        <v>69</v>
      </c>
      <c r="C4" s="94" t="e">
        <f>'POA-02'!#REF!</f>
        <v>#REF!</v>
      </c>
    </row>
    <row r="5" spans="1:3" ht="12.75" hidden="1">
      <c r="A5" s="89">
        <v>1002</v>
      </c>
      <c r="B5" s="129" t="s">
        <v>70</v>
      </c>
      <c r="C5" s="94">
        <f>'POA-02'!J25</f>
        <v>0</v>
      </c>
    </row>
    <row r="6" spans="1:3" ht="12.75">
      <c r="A6" s="91">
        <v>2000</v>
      </c>
      <c r="B6" s="129" t="s">
        <v>152</v>
      </c>
      <c r="C6" s="92">
        <v>35864000</v>
      </c>
    </row>
    <row r="7" spans="1:3" ht="12.75" hidden="1">
      <c r="A7" s="89">
        <v>2001</v>
      </c>
      <c r="B7" s="129" t="s">
        <v>72</v>
      </c>
      <c r="C7" s="95">
        <f>'POA-04'!G13</f>
        <v>1300000</v>
      </c>
    </row>
    <row r="8" spans="1:3" ht="12.75" hidden="1">
      <c r="A8" s="89">
        <v>2002</v>
      </c>
      <c r="B8" s="129" t="s">
        <v>73</v>
      </c>
      <c r="C8" s="95">
        <f>'POA-03'!H23</f>
        <v>2064000</v>
      </c>
    </row>
    <row r="9" spans="1:3" ht="12.75" hidden="1">
      <c r="A9" s="89" t="s">
        <v>74</v>
      </c>
      <c r="B9" s="129" t="s">
        <v>75</v>
      </c>
      <c r="C9" s="95"/>
    </row>
    <row r="10" spans="1:3" ht="12.75" hidden="1">
      <c r="A10" s="89" t="s">
        <v>76</v>
      </c>
      <c r="B10" s="129" t="s">
        <v>77</v>
      </c>
      <c r="C10" s="95"/>
    </row>
    <row r="11" spans="1:3" ht="12.75" hidden="1">
      <c r="A11" s="89" t="s">
        <v>78</v>
      </c>
      <c r="B11" s="129" t="s">
        <v>79</v>
      </c>
      <c r="C11" s="95"/>
    </row>
    <row r="12" spans="1:3" ht="21.75" hidden="1">
      <c r="A12" s="89">
        <v>2003</v>
      </c>
      <c r="B12" s="130" t="s">
        <v>80</v>
      </c>
      <c r="C12" s="94">
        <f>'POA-06'!D13</f>
        <v>42790000</v>
      </c>
    </row>
    <row r="13" spans="1:3" ht="12.75" hidden="1">
      <c r="A13" s="89">
        <v>2004</v>
      </c>
      <c r="B13" s="129" t="s">
        <v>81</v>
      </c>
      <c r="C13" s="94" t="e">
        <f>'POA-06'!#REF!</f>
        <v>#REF!</v>
      </c>
    </row>
    <row r="14" spans="1:3" ht="12.75" hidden="1">
      <c r="A14" s="89" t="s">
        <v>82</v>
      </c>
      <c r="B14" s="129" t="s">
        <v>83</v>
      </c>
      <c r="C14" s="95"/>
    </row>
    <row r="15" spans="1:3" ht="12.75" hidden="1">
      <c r="A15" s="89" t="s">
        <v>84</v>
      </c>
      <c r="B15" s="129" t="s">
        <v>85</v>
      </c>
      <c r="C15" s="95"/>
    </row>
    <row r="16" spans="1:3" ht="12.75" hidden="1">
      <c r="A16" s="89" t="s">
        <v>86</v>
      </c>
      <c r="B16" s="129" t="s">
        <v>87</v>
      </c>
      <c r="C16" s="95"/>
    </row>
    <row r="17" spans="1:3" ht="12.75" hidden="1">
      <c r="A17" s="89">
        <v>2005</v>
      </c>
      <c r="B17" s="129" t="s">
        <v>88</v>
      </c>
      <c r="C17" s="94">
        <v>0</v>
      </c>
    </row>
    <row r="18" spans="1:3" ht="12.75" hidden="1">
      <c r="A18" s="89" t="s">
        <v>89</v>
      </c>
      <c r="B18" s="129" t="s">
        <v>90</v>
      </c>
      <c r="C18" s="95"/>
    </row>
    <row r="19" spans="1:3" ht="12.75" hidden="1">
      <c r="A19" s="89" t="s">
        <v>91</v>
      </c>
      <c r="B19" s="129" t="s">
        <v>92</v>
      </c>
      <c r="C19" s="95"/>
    </row>
    <row r="20" spans="1:3" ht="12.75" hidden="1">
      <c r="A20" s="89">
        <v>2006</v>
      </c>
      <c r="B20" s="129" t="s">
        <v>93</v>
      </c>
      <c r="C20" s="94">
        <f>'POA-06'!D15</f>
        <v>0</v>
      </c>
    </row>
    <row r="21" spans="1:3" ht="12.75" hidden="1">
      <c r="A21" s="89" t="s">
        <v>94</v>
      </c>
      <c r="B21" s="129" t="s">
        <v>95</v>
      </c>
      <c r="C21" s="95"/>
    </row>
    <row r="22" spans="1:3" ht="21.75" hidden="1">
      <c r="A22" s="89" t="s">
        <v>96</v>
      </c>
      <c r="B22" s="130" t="s">
        <v>127</v>
      </c>
      <c r="C22" s="95"/>
    </row>
    <row r="23" spans="1:3" ht="12.75" hidden="1">
      <c r="A23" s="89" t="s">
        <v>97</v>
      </c>
      <c r="B23" s="129" t="s">
        <v>98</v>
      </c>
      <c r="C23" s="95"/>
    </row>
    <row r="24" spans="1:3" ht="21.75" hidden="1">
      <c r="A24" s="89">
        <v>2007</v>
      </c>
      <c r="B24" s="130" t="s">
        <v>99</v>
      </c>
      <c r="C24" s="94" t="str">
        <f>'POA-06'!D16</f>
        <v>1,300,000</v>
      </c>
    </row>
    <row r="25" spans="1:3" ht="21.75" hidden="1">
      <c r="A25" s="89">
        <v>2008</v>
      </c>
      <c r="B25" s="130" t="s">
        <v>100</v>
      </c>
      <c r="C25" s="94">
        <f>'POA-06'!D14</f>
        <v>0</v>
      </c>
    </row>
    <row r="26" spans="1:3" ht="12.75" hidden="1">
      <c r="A26" s="89">
        <v>2009</v>
      </c>
      <c r="B26" s="129" t="s">
        <v>101</v>
      </c>
      <c r="C26" s="94">
        <v>0</v>
      </c>
    </row>
    <row r="27" spans="1:3" ht="21.75" hidden="1">
      <c r="A27" s="89">
        <v>2010</v>
      </c>
      <c r="B27" s="130" t="s">
        <v>102</v>
      </c>
      <c r="C27" s="94">
        <v>0</v>
      </c>
    </row>
    <row r="28" spans="1:3" ht="12.75" hidden="1">
      <c r="A28" s="89">
        <v>2011</v>
      </c>
      <c r="B28" s="129" t="s">
        <v>103</v>
      </c>
      <c r="C28" s="94">
        <f>'POA-06'!D20</f>
        <v>10000000</v>
      </c>
    </row>
    <row r="29" spans="1:3" ht="21.75" hidden="1">
      <c r="A29" s="89">
        <v>2012</v>
      </c>
      <c r="B29" s="130" t="s">
        <v>104</v>
      </c>
      <c r="C29" s="94">
        <f>'POA-06'!D21</f>
        <v>0</v>
      </c>
    </row>
    <row r="30" spans="1:3" ht="12.75" hidden="1">
      <c r="A30" s="89">
        <v>2013</v>
      </c>
      <c r="B30" s="129" t="s">
        <v>105</v>
      </c>
      <c r="C30" s="94">
        <f>'POA-06'!D19</f>
        <v>0</v>
      </c>
    </row>
    <row r="31" spans="1:3" ht="12.75" hidden="1">
      <c r="A31" s="89">
        <v>2014</v>
      </c>
      <c r="B31" s="129" t="s">
        <v>106</v>
      </c>
      <c r="C31" s="94">
        <v>0</v>
      </c>
    </row>
    <row r="32" spans="1:3" ht="12.75" hidden="1">
      <c r="A32" s="89">
        <v>2015</v>
      </c>
      <c r="B32" s="129" t="s">
        <v>107</v>
      </c>
      <c r="C32" s="94">
        <f>'POA-06'!D24</f>
        <v>0</v>
      </c>
    </row>
    <row r="33" spans="1:3" ht="12.75" hidden="1">
      <c r="A33" s="89" t="s">
        <v>108</v>
      </c>
      <c r="B33" s="129" t="s">
        <v>109</v>
      </c>
      <c r="C33" s="95"/>
    </row>
    <row r="34" spans="1:3" ht="12.75" hidden="1">
      <c r="A34" s="89" t="s">
        <v>110</v>
      </c>
      <c r="B34" s="129" t="s">
        <v>111</v>
      </c>
      <c r="C34" s="95"/>
    </row>
    <row r="35" spans="1:3" ht="12.75" hidden="1">
      <c r="A35" s="89">
        <v>2016</v>
      </c>
      <c r="B35" s="129" t="s">
        <v>112</v>
      </c>
      <c r="C35" s="95">
        <f>'POA-06'!D25</f>
        <v>0</v>
      </c>
    </row>
    <row r="36" spans="1:3" ht="12.75" hidden="1">
      <c r="A36" s="89">
        <v>2017</v>
      </c>
      <c r="B36" s="129" t="s">
        <v>113</v>
      </c>
      <c r="C36" s="95">
        <v>0</v>
      </c>
    </row>
    <row r="37" spans="1:3" ht="12.75" hidden="1">
      <c r="A37" s="91">
        <v>3000</v>
      </c>
      <c r="B37" s="129" t="s">
        <v>114</v>
      </c>
      <c r="C37" s="93">
        <v>0</v>
      </c>
    </row>
    <row r="38" spans="1:3" ht="12.75">
      <c r="A38" s="91">
        <v>4000</v>
      </c>
      <c r="B38" s="129" t="s">
        <v>153</v>
      </c>
      <c r="C38" s="92">
        <v>8500000</v>
      </c>
    </row>
    <row r="39" spans="1:3" ht="12.75">
      <c r="A39" s="91">
        <v>5000</v>
      </c>
      <c r="B39" s="129" t="s">
        <v>154</v>
      </c>
      <c r="C39" s="92">
        <v>212846000</v>
      </c>
    </row>
    <row r="40" spans="1:3" ht="12.75" hidden="1">
      <c r="A40" s="91">
        <v>6000</v>
      </c>
      <c r="B40" s="89" t="s">
        <v>117</v>
      </c>
      <c r="C40" s="92">
        <v>0</v>
      </c>
    </row>
    <row r="41" spans="1:3" ht="12.75" hidden="1">
      <c r="A41" s="91">
        <v>7000</v>
      </c>
      <c r="B41" s="89" t="s">
        <v>118</v>
      </c>
      <c r="C41" s="92">
        <v>0</v>
      </c>
    </row>
    <row r="42" spans="1:3" ht="12.75">
      <c r="A42" s="91"/>
      <c r="B42" s="91" t="s">
        <v>31</v>
      </c>
      <c r="C42" s="92">
        <f>+C3+C6+C37+C38+C39+C40+C41</f>
        <v>300000000</v>
      </c>
    </row>
    <row r="60" spans="1:6" ht="12.75">
      <c r="A60" s="131"/>
      <c r="B60" s="131"/>
      <c r="C60" s="131"/>
      <c r="D60" s="131"/>
      <c r="E60" s="131"/>
      <c r="F60" s="131"/>
    </row>
    <row r="61" spans="1:6" ht="12.75">
      <c r="A61" s="131"/>
      <c r="B61" s="131"/>
      <c r="C61" s="131"/>
      <c r="D61" s="131"/>
      <c r="E61" s="131"/>
      <c r="F61" s="131"/>
    </row>
    <row r="62" spans="1:6" ht="12.75">
      <c r="A62" s="131"/>
      <c r="B62" s="131"/>
      <c r="C62" s="131"/>
      <c r="D62" s="131"/>
      <c r="E62" s="131"/>
      <c r="F62" s="131"/>
    </row>
  </sheetData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PEDRO MEJIA</cp:lastModifiedBy>
  <cp:lastPrinted>2009-04-01T20:06:39Z</cp:lastPrinted>
  <dcterms:created xsi:type="dcterms:W3CDTF">2004-12-29T19:49:42Z</dcterms:created>
  <dcterms:modified xsi:type="dcterms:W3CDTF">2009-04-01T20:07:15Z</dcterms:modified>
  <cp:category/>
  <cp:version/>
  <cp:contentType/>
  <cp:contentStatus/>
</cp:coreProperties>
</file>