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525" windowWidth="11760" windowHeight="8340" activeTab="8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POA-08" sheetId="8" r:id="rId8"/>
    <sheet name="Grafico" sheetId="9" r:id="rId9"/>
  </sheets>
  <definedNames>
    <definedName name="_xlnm.Print_Area" localSheetId="0">'POA-01'!$A$1:$K$18</definedName>
    <definedName name="_xlnm.Print_Area" localSheetId="6">'POA-07'!$A$1:$P$52</definedName>
  </definedNames>
  <calcPr fullCalcOnLoad="1"/>
</workbook>
</file>

<file path=xl/sharedStrings.xml><?xml version="1.0" encoding="utf-8"?>
<sst xmlns="http://schemas.openxmlformats.org/spreadsheetml/2006/main" count="430" uniqueCount="210">
  <si>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</si>
  <si>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</si>
  <si>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</si>
  <si>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</si>
  <si>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</si>
  <si>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</si>
  <si>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</si>
  <si>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</si>
  <si>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</si>
  <si>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</si>
  <si>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</si>
  <si>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</si>
  <si>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</si>
  <si>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</si>
  <si>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</si>
  <si>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</si>
  <si>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</si>
  <si>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</si>
  <si>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</si>
  <si>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</si>
  <si>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</si>
  <si>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</si>
  <si>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</si>
  <si>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</si>
  <si>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</si>
  <si>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</si>
  <si>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</si>
  <si>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</si>
  <si>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</si>
  <si>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</si>
  <si>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</si>
  <si>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</si>
  <si>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</si>
  <si>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</si>
  <si>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</si>
  <si>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</si>
  <si>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</si>
  <si>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</si>
  <si>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</si>
  <si>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</si>
  <si>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</si>
  <si>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</si>
  <si>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</si>
  <si>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</si>
  <si>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</si>
  <si>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</si>
  <si>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</si>
  <si>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</si>
  <si>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</si>
  <si>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</si>
  <si>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</si>
  <si>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</si>
  <si>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</si>
  <si>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</si>
  <si>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</si>
  <si>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</si>
  <si>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</si>
  <si>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</si>
  <si>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</si>
  <si>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</si>
  <si>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</si>
  <si>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</si>
  <si>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</si>
  <si>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</si>
  <si>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</si>
  <si>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</si>
  <si>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</si>
  <si>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</si>
  <si>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</si>
  <si>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</si>
  <si>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</si>
  <si>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</si>
  <si>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</si>
  <si>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</si>
  <si>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</si>
  <si>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</si>
  <si>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</si>
  <si>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</si>
  <si>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</si>
  <si>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</si>
  <si>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</si>
  <si>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</si>
  <si>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</si>
  <si>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</si>
  <si>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</si>
  <si>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</si>
  <si>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</si>
  <si>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</si>
  <si>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</si>
  <si>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</si>
  <si>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</si>
  <si>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</si>
  <si>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</si>
  <si>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</si>
  <si>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</si>
  <si>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</si>
  <si>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</si>
  <si>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</si>
  <si>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</si>
  <si>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</si>
  <si>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</si>
  <si>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</si>
  <si>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</si>
  <si>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</si>
  <si>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</si>
  <si>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</si>
  <si>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</si>
  <si>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</si>
  <si>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</si>
  <si>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</si>
  <si>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</si>
  <si>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</si>
  <si>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</si>
  <si>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</si>
  <si>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</si>
  <si>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</si>
  <si>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</si>
  <si>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</si>
  <si>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</si>
  <si>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</si>
  <si>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</si>
  <si>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 xml:space="preserve">Mantenimiento General </t>
  </si>
  <si>
    <t>2.3</t>
  </si>
  <si>
    <t>2.4</t>
  </si>
  <si>
    <t>Servicios públicos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</si>
  <si>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</si>
  <si>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</si>
  <si>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</si>
  <si>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</si>
  <si>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</si>
  <si>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</si>
  <si>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</si>
  <si>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</si>
  <si>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</si>
  <si>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</si>
  <si>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</si>
  <si>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</si>
  <si>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</si>
  <si>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</si>
  <si>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</si>
  <si>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</si>
  <si>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</si>
  <si>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</si>
  <si>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</si>
  <si>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</si>
  <si>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</si>
  <si>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OTROS GASTOS GENERALES</t>
  </si>
  <si>
    <t>Impresos y publicaciones.</t>
  </si>
  <si>
    <t>2.16</t>
  </si>
  <si>
    <t>Imprevistos</t>
  </si>
  <si>
    <t>AL INTERIOR DEL DEPARTAMENTO</t>
  </si>
  <si>
    <t>TOTAL-APROP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</si>
  <si>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</si>
  <si>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</si>
  <si>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</si>
  <si>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</si>
  <si>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</si>
  <si>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</si>
  <si>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</si>
  <si>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</si>
  <si>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</si>
  <si>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</si>
  <si>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</si>
  <si>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</si>
  <si>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ACTIV 6</t>
  </si>
  <si>
    <t>SUBTOTAL</t>
  </si>
  <si>
    <t>Personas Capacitadas</t>
  </si>
  <si>
    <t>Inversion</t>
  </si>
  <si>
    <t>Apoyo y asistencia a ferias locales regionales y nacionales para promocionar los productos, bienes y servicios verdes.</t>
  </si>
  <si>
    <t>Elaboracion de materiales divulgativos</t>
  </si>
  <si>
    <t>Capacitacion tecnica y organizacional que permita el fortalecimiento de los empresarios verdes</t>
  </si>
  <si>
    <t>Proyectos de investigación</t>
  </si>
  <si>
    <t>Trabajadora Social</t>
  </si>
  <si>
    <t>Ingeniero Ambiental</t>
  </si>
  <si>
    <t>Proyecto: PROMOCION EMPRESARIAL - SISTEMAS DE PRODUCCION SOSTENIBLES</t>
  </si>
  <si>
    <t>PROMOCION EMPRESARIAL - SISTEMAS DE PRODUCCION SOSTENIBLES</t>
  </si>
  <si>
    <t>0113-0900-2</t>
  </si>
  <si>
    <t xml:space="preserve">Convenios de investigación </t>
  </si>
  <si>
    <t>capacitación técnica y organizacional q permita el fortalecimiento de los empresarios verdes del departamento</t>
  </si>
  <si>
    <t>Apoyo y asistencia a los productores verdes y a los prestadores de servicios eco y etnoturistico</t>
  </si>
  <si>
    <t>RECURSOS DEL BALANCE 2007</t>
  </si>
  <si>
    <t>Promoción y apoyo para el mejoramiento del servicio eco y etnoturístico y de producción más limpia.</t>
  </si>
  <si>
    <t>Convenio para la realización de proyectos de investigación y desarrollo para apoyar los productores verdes.</t>
  </si>
  <si>
    <t>Acompañamiento y seguimiento técnico a los proyectos de producción más limpia</t>
  </si>
  <si>
    <t>Cumplimiento promedio de los compromisos adquiridos en los convenios de produccion mas limpia y/o agendas ambientales suscritos por la corporacion con sectores productivos</t>
  </si>
  <si>
    <t>Diseño e impresión de Manuales, Folletos y Cartillas para promocionar los productos verdes y capacitaciones</t>
  </si>
  <si>
    <t>Apoyar el desarrollo e implementacion de los proyectos de produccion mas limpia</t>
  </si>
  <si>
    <t>Apoyar el desarrollo de las actividades de promoción empresarial de los productores verdes</t>
  </si>
  <si>
    <t>PRESUPUESTO</t>
  </si>
  <si>
    <t>PLAN OPERATIVO ANUAL -2010</t>
  </si>
  <si>
    <t>Dibulla, Riohacha</t>
  </si>
  <si>
    <t>Riohacha</t>
  </si>
  <si>
    <t>Acompañamiento y seguimiento técnico a los Convenios de producción más limpia</t>
  </si>
  <si>
    <t>Apoyo y asistencia a ferias para promocionar productos, bienes y servicios verdes</t>
  </si>
  <si>
    <t>Municipios del Departamento de la Guajira (Convenio marco) y/o resto del país</t>
  </si>
  <si>
    <t>Divulgación en municipios del Departamento de la Guajira</t>
  </si>
  <si>
    <t>Municipios del Departamento de La Guajira donde estén los Convenios</t>
  </si>
  <si>
    <t>Eco y etnoturísmo: Uribia; Producción más limpia: Departamento de La Guajira</t>
  </si>
  <si>
    <t xml:space="preserve">Profesional </t>
  </si>
  <si>
    <t>Coordinador de Grupo de Ecosistemas y Biodiversidad</t>
  </si>
  <si>
    <t xml:space="preserve">NOMBRE DEL PROYECTO: </t>
  </si>
  <si>
    <t>PROMOCIÓN EMPRESARIAL Y SISTEMAS DE PRODUCCIÓN SOSTENIBLES</t>
  </si>
  <si>
    <t>PLAN OPERATIVO ANUAL DE INVERSIONES - POAI -</t>
  </si>
  <si>
    <t>Codigo: PE-F-51</t>
  </si>
  <si>
    <t>Página: 1 de 1</t>
  </si>
  <si>
    <t>VERSIÓN</t>
  </si>
  <si>
    <t>FECHA</t>
  </si>
  <si>
    <t>Corpoguajira</t>
  </si>
  <si>
    <t>12 DE ENERO DE 2010</t>
  </si>
  <si>
    <t xml:space="preserve">RECURSOS ADMINISTRADOS: 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</si>
</sst>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$&quot;\ #,##0"/>
    <numFmt numFmtId="193" formatCode="[$-240A]dddd\,\ dd&quot; de &quot;mmmm&quot; de &quot;yyyy"/>
    <numFmt numFmtId="194" formatCode="dd/mm/yyyy;@"/>
    <numFmt numFmtId="195" formatCode="_ * #,##0_ ;_ * \-#,##0_ ;_ * &quot;-&quot;??_ ;_ @_ "/>
    <numFmt numFmtId="196" formatCode="#,##0.000000_);\(#,##0.000000\)"/>
    <numFmt numFmtId="197" formatCode="[$-C0A]mmmm\-yy;@"/>
    <numFmt numFmtId="198" formatCode="[$-240A]d&quot; de &quot;mmmm&quot; de &quot;yyyy;@"/>
    <numFmt numFmtId="199" formatCode="&quot;$&quot;#,##0"/>
  </numFmts>
  <fonts count="6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Verdana"/>
      <family val="2"/>
    </font>
    <font>
      <sz val="8"/>
      <color indexed="11"/>
      <name val="Arial"/>
      <family val="2"/>
    </font>
    <font>
      <sz val="8"/>
      <color indexed="58"/>
      <name val="Verdana"/>
      <family val="2"/>
    </font>
    <font>
      <sz val="8"/>
      <color indexed="10"/>
      <name val="Tahoma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25"/>
      <color indexed="8"/>
      <name val="Verdana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i/>
      <sz val="14"/>
      <color indexed="16"/>
      <name val="Edwardian Script ITC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1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justify"/>
    </xf>
    <xf numFmtId="0" fontId="11" fillId="0" borderId="0" xfId="0" applyFont="1" applyAlignment="1">
      <alignment horizontal="left" vertical="top"/>
    </xf>
    <xf numFmtId="192" fontId="11" fillId="0" borderId="0" xfId="0" applyNumberFormat="1" applyFont="1" applyAlignment="1">
      <alignment horizontal="right" vertical="justify"/>
    </xf>
    <xf numFmtId="6" fontId="11" fillId="0" borderId="0" xfId="0" applyNumberFormat="1" applyFont="1" applyAlignment="1">
      <alignment vertical="justify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justify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16" fontId="18" fillId="0" borderId="10" xfId="0" applyNumberFormat="1" applyFont="1" applyBorder="1" applyAlignment="1">
      <alignment horizontal="left" vertical="top" wrapText="1"/>
    </xf>
    <xf numFmtId="1" fontId="18" fillId="0" borderId="10" xfId="0" applyNumberFormat="1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3" fontId="21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 wrapText="1"/>
    </xf>
    <xf numFmtId="3" fontId="22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3" fontId="21" fillId="24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24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wrapText="1"/>
    </xf>
    <xf numFmtId="0" fontId="19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 horizontal="right"/>
    </xf>
    <xf numFmtId="3" fontId="21" fillId="7" borderId="13" xfId="0" applyNumberFormat="1" applyFont="1" applyFill="1" applyBorder="1" applyAlignment="1">
      <alignment horizontal="center"/>
    </xf>
    <xf numFmtId="3" fontId="21" fillId="7" borderId="16" xfId="0" applyNumberFormat="1" applyFont="1" applyFill="1" applyBorder="1" applyAlignment="1">
      <alignment horizontal="center"/>
    </xf>
    <xf numFmtId="3" fontId="21" fillId="7" borderId="1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3" fontId="21" fillId="24" borderId="10" xfId="0" applyNumberFormat="1" applyFont="1" applyFill="1" applyBorder="1" applyAlignment="1">
      <alignment/>
    </xf>
    <xf numFmtId="192" fontId="26" fillId="0" borderId="0" xfId="0" applyNumberFormat="1" applyFont="1" applyAlignment="1">
      <alignment vertical="justify"/>
    </xf>
    <xf numFmtId="0" fontId="26" fillId="0" borderId="0" xfId="0" applyFont="1" applyAlignment="1">
      <alignment vertical="justify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37" fontId="22" fillId="0" borderId="0" xfId="0" applyNumberFormat="1" applyFont="1" applyAlignment="1">
      <alignment/>
    </xf>
    <xf numFmtId="195" fontId="28" fillId="0" borderId="0" xfId="48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17" fontId="28" fillId="0" borderId="10" xfId="0" applyNumberFormat="1" applyFont="1" applyBorder="1" applyAlignment="1">
      <alignment horizontal="center" vertical="center" wrapText="1"/>
    </xf>
    <xf numFmtId="9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vertical="top" wrapText="1"/>
    </xf>
    <xf numFmtId="3" fontId="18" fillId="0" borderId="0" xfId="0" applyNumberFormat="1" applyFont="1" applyAlignment="1">
      <alignment/>
    </xf>
    <xf numFmtId="0" fontId="1" fillId="7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28" fillId="0" borderId="1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7" borderId="13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3" fontId="17" fillId="7" borderId="16" xfId="0" applyNumberFormat="1" applyFont="1" applyFill="1" applyBorder="1" applyAlignment="1">
      <alignment horizontal="center" vertical="center" wrapText="1"/>
    </xf>
    <xf numFmtId="3" fontId="17" fillId="7" borderId="14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199" fontId="28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99" fontId="22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37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196" fontId="25" fillId="0" borderId="0" xfId="0" applyNumberFormat="1" applyFont="1" applyFill="1" applyAlignment="1" applyProtection="1">
      <alignment/>
      <protection/>
    </xf>
    <xf numFmtId="37" fontId="22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3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8" fontId="2" fillId="0" borderId="0" xfId="0" applyNumberFormat="1" applyFont="1" applyAlignment="1">
      <alignment/>
    </xf>
    <xf numFmtId="43" fontId="6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6" fontId="26" fillId="0" borderId="0" xfId="0" applyNumberFormat="1" applyFont="1" applyAlignment="1">
      <alignment horizontal="right" vertical="justify"/>
    </xf>
    <xf numFmtId="0" fontId="2" fillId="24" borderId="10" xfId="0" applyFont="1" applyFill="1" applyBorder="1" applyAlignment="1">
      <alignment horizontal="center" vertical="center" wrapText="1"/>
    </xf>
    <xf numFmtId="17" fontId="2" fillId="24" borderId="10" xfId="0" applyNumberFormat="1" applyFont="1" applyFill="1" applyBorder="1" applyAlignment="1">
      <alignment horizontal="center" vertical="center" wrapText="1"/>
    </xf>
    <xf numFmtId="43" fontId="26" fillId="0" borderId="0" xfId="48" applyFont="1" applyAlignment="1">
      <alignment horizontal="right" vertical="justify"/>
    </xf>
    <xf numFmtId="0" fontId="52" fillId="7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top" wrapText="1"/>
    </xf>
    <xf numFmtId="43" fontId="53" fillId="0" borderId="10" xfId="48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3" fontId="28" fillId="0" borderId="10" xfId="48" applyFont="1" applyFill="1" applyBorder="1" applyAlignment="1">
      <alignment horizontal="center" vertical="center" wrapText="1"/>
    </xf>
    <xf numFmtId="43" fontId="17" fillId="0" borderId="10" xfId="48" applyFont="1" applyBorder="1" applyAlignment="1">
      <alignment horizontal="right" vertical="top" wrapText="1"/>
    </xf>
    <xf numFmtId="43" fontId="20" fillId="0" borderId="10" xfId="48" applyFont="1" applyBorder="1" applyAlignment="1">
      <alignment/>
    </xf>
    <xf numFmtId="43" fontId="54" fillId="0" borderId="0" xfId="48" applyFont="1" applyAlignment="1">
      <alignment horizontal="left" vertical="justify"/>
    </xf>
    <xf numFmtId="43" fontId="5" fillId="0" borderId="11" xfId="48" applyFont="1" applyBorder="1" applyAlignment="1">
      <alignment horizontal="right" vertical="top" wrapText="1"/>
    </xf>
    <xf numFmtId="43" fontId="6" fillId="0" borderId="10" xfId="48" applyFont="1" applyBorder="1" applyAlignment="1">
      <alignment horizontal="right" vertical="top" wrapText="1"/>
    </xf>
    <xf numFmtId="3" fontId="57" fillId="0" borderId="11" xfId="0" applyNumberFormat="1" applyFont="1" applyBorder="1" applyAlignment="1">
      <alignment/>
    </xf>
    <xf numFmtId="3" fontId="58" fillId="0" borderId="11" xfId="0" applyNumberFormat="1" applyFont="1" applyBorder="1" applyAlignment="1">
      <alignment/>
    </xf>
    <xf numFmtId="3" fontId="57" fillId="0" borderId="11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vertical="center"/>
    </xf>
    <xf numFmtId="3" fontId="57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 wrapText="1"/>
    </xf>
    <xf numFmtId="3" fontId="57" fillId="0" borderId="10" xfId="0" applyNumberFormat="1" applyFont="1" applyFill="1" applyBorder="1" applyAlignment="1">
      <alignment horizontal="right"/>
    </xf>
    <xf numFmtId="3" fontId="57" fillId="24" borderId="10" xfId="0" applyNumberFormat="1" applyFont="1" applyFill="1" applyBorder="1" applyAlignment="1">
      <alignment/>
    </xf>
    <xf numFmtId="3" fontId="57" fillId="24" borderId="10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43" fontId="57" fillId="0" borderId="10" xfId="48" applyFont="1" applyBorder="1" applyAlignment="1">
      <alignment horizontal="right"/>
    </xf>
    <xf numFmtId="43" fontId="58" fillId="0" borderId="10" xfId="48" applyFont="1" applyBorder="1" applyAlignment="1">
      <alignment horizontal="center"/>
    </xf>
    <xf numFmtId="43" fontId="58" fillId="0" borderId="10" xfId="48" applyFont="1" applyBorder="1" applyAlignment="1">
      <alignment horizontal="center" vertical="center"/>
    </xf>
    <xf numFmtId="43" fontId="57" fillId="0" borderId="10" xfId="48" applyFont="1" applyBorder="1" applyAlignment="1">
      <alignment horizontal="center"/>
    </xf>
    <xf numFmtId="43" fontId="58" fillId="0" borderId="10" xfId="48" applyFont="1" applyFill="1" applyBorder="1" applyAlignment="1">
      <alignment horizontal="center"/>
    </xf>
    <xf numFmtId="43" fontId="57" fillId="0" borderId="10" xfId="48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7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0" fillId="0" borderId="19" xfId="0" applyFont="1" applyBorder="1" applyAlignment="1">
      <alignment/>
    </xf>
    <xf numFmtId="0" fontId="60" fillId="0" borderId="20" xfId="0" applyFont="1" applyBorder="1" applyAlignment="1">
      <alignment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60" fillId="0" borderId="23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22" xfId="0" applyFont="1" applyBorder="1" applyAlignment="1">
      <alignment/>
    </xf>
    <xf numFmtId="0" fontId="59" fillId="0" borderId="0" xfId="0" applyFont="1" applyAlignment="1">
      <alignment wrapText="1"/>
    </xf>
    <xf numFmtId="43" fontId="59" fillId="0" borderId="0" xfId="48" applyFont="1" applyAlignment="1">
      <alignment horizontal="left" vertical="justify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0" fillId="0" borderId="1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 quotePrefix="1">
      <alignment horizontal="left"/>
    </xf>
    <xf numFmtId="3" fontId="22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2" fillId="0" borderId="25" xfId="0" applyFont="1" applyBorder="1" applyAlignment="1">
      <alignment/>
    </xf>
    <xf numFmtId="0" fontId="58" fillId="0" borderId="21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1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9" fillId="0" borderId="19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9" fontId="53" fillId="0" borderId="17" xfId="0" applyNumberFormat="1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justify" vertical="top" wrapText="1"/>
    </xf>
    <xf numFmtId="0" fontId="53" fillId="0" borderId="31" xfId="0" applyFont="1" applyFill="1" applyBorder="1" applyAlignment="1">
      <alignment horizontal="justify" vertical="top" wrapText="1"/>
    </xf>
    <xf numFmtId="0" fontId="53" fillId="0" borderId="11" xfId="0" applyFont="1" applyFill="1" applyBorder="1" applyAlignment="1">
      <alignment horizontal="justify" vertical="top" wrapText="1"/>
    </xf>
    <xf numFmtId="0" fontId="1" fillId="7" borderId="11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7" fillId="7" borderId="33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44" fontId="17" fillId="7" borderId="18" xfId="50" applyFont="1" applyFill="1" applyBorder="1" applyAlignment="1">
      <alignment horizontal="center" vertical="center" wrapText="1"/>
    </xf>
    <xf numFmtId="44" fontId="17" fillId="7" borderId="12" xfId="5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60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5" fillId="0" borderId="2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192" fontId="11" fillId="7" borderId="18" xfId="0" applyNumberFormat="1" applyFont="1" applyFill="1" applyBorder="1" applyAlignment="1">
      <alignment horizontal="center" vertical="justify"/>
    </xf>
    <xf numFmtId="0" fontId="17" fillId="0" borderId="25" xfId="0" applyFont="1" applyBorder="1" applyAlignment="1">
      <alignment horizontal="right" vertical="top" wrapText="1"/>
    </xf>
    <xf numFmtId="0" fontId="17" fillId="7" borderId="39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9" fillId="7" borderId="32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right" vertical="top" wrapText="1"/>
    </xf>
    <xf numFmtId="3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2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5" fillId="7" borderId="42" xfId="0" applyFont="1" applyFill="1" applyBorder="1" applyAlignment="1">
      <alignment horizontal="center" vertical="top" wrapText="1"/>
    </xf>
    <xf numFmtId="0" fontId="5" fillId="7" borderId="43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3" fontId="21" fillId="7" borderId="13" xfId="0" applyNumberFormat="1" applyFont="1" applyFill="1" applyBorder="1" applyAlignment="1">
      <alignment horizontal="center"/>
    </xf>
    <xf numFmtId="3" fontId="21" fillId="7" borderId="16" xfId="0" applyNumberFormat="1" applyFont="1" applyFill="1" applyBorder="1" applyAlignment="1">
      <alignment horizontal="center"/>
    </xf>
    <xf numFmtId="3" fontId="21" fillId="7" borderId="14" xfId="0" applyNumberFormat="1" applyFont="1" applyFill="1" applyBorder="1" applyAlignment="1">
      <alignment horizontal="center"/>
    </xf>
    <xf numFmtId="3" fontId="22" fillId="7" borderId="44" xfId="0" applyNumberFormat="1" applyFont="1" applyFill="1" applyBorder="1" applyAlignment="1">
      <alignment horizontal="center"/>
    </xf>
    <xf numFmtId="3" fontId="22" fillId="7" borderId="45" xfId="0" applyNumberFormat="1" applyFont="1" applyFill="1" applyBorder="1" applyAlignment="1">
      <alignment horizontal="center"/>
    </xf>
    <xf numFmtId="3" fontId="21" fillId="7" borderId="32" xfId="0" applyNumberFormat="1" applyFont="1" applyFill="1" applyBorder="1" applyAlignment="1">
      <alignment horizontal="center"/>
    </xf>
    <xf numFmtId="3" fontId="21" fillId="7" borderId="38" xfId="0" applyNumberFormat="1" applyFont="1" applyFill="1" applyBorder="1" applyAlignment="1">
      <alignment horizontal="center"/>
    </xf>
    <xf numFmtId="3" fontId="21" fillId="7" borderId="46" xfId="0" applyNumberFormat="1" applyFont="1" applyFill="1" applyBorder="1" applyAlignment="1">
      <alignment horizontal="center" wrapText="1"/>
    </xf>
    <xf numFmtId="3" fontId="21" fillId="7" borderId="47" xfId="0" applyNumberFormat="1" applyFont="1" applyFill="1" applyBorder="1" applyAlignment="1">
      <alignment horizontal="center" wrapText="1"/>
    </xf>
    <xf numFmtId="3" fontId="21" fillId="7" borderId="48" xfId="0" applyNumberFormat="1" applyFont="1" applyFill="1" applyBorder="1" applyAlignment="1">
      <alignment horizontal="center"/>
    </xf>
    <xf numFmtId="3" fontId="21" fillId="7" borderId="49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DISTRIBUCIÓN RECURSOS  VERDES - 2010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245"/>
          <c:y val="0.4015"/>
          <c:w val="0.626"/>
          <c:h val="0.3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Grafico!$B$10:$B$45</c:f>
              <c:strCache/>
            </c:strRef>
          </c:cat>
          <c:val>
            <c:numRef>
              <c:f>Grafico!$C$10:$C$45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1219200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33350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133350</xdr:rowOff>
    </xdr:from>
    <xdr:to>
      <xdr:col>1</xdr:col>
      <xdr:colOff>1066800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33350"/>
          <a:ext cx="1066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133350</xdr:rowOff>
    </xdr:from>
    <xdr:to>
      <xdr:col>1</xdr:col>
      <xdr:colOff>1219200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133350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133350</xdr:rowOff>
    </xdr:from>
    <xdr:to>
      <xdr:col>1</xdr:col>
      <xdr:colOff>1219200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133350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133350</xdr:rowOff>
    </xdr:from>
    <xdr:to>
      <xdr:col>1</xdr:col>
      <xdr:colOff>1219200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1475" y="133350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133350</xdr:rowOff>
    </xdr:from>
    <xdr:to>
      <xdr:col>1</xdr:col>
      <xdr:colOff>1219200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133350"/>
          <a:ext cx="1276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133350</xdr:rowOff>
    </xdr:from>
    <xdr:to>
      <xdr:col>1</xdr:col>
      <xdr:colOff>1219200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133350"/>
          <a:ext cx="1362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133350</xdr:rowOff>
    </xdr:from>
    <xdr:to>
      <xdr:col>1</xdr:col>
      <xdr:colOff>1219200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133350"/>
          <a:ext cx="1533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48</xdr:row>
      <xdr:rowOff>19050</xdr:rowOff>
    </xdr:from>
    <xdr:to>
      <xdr:col>8</xdr:col>
      <xdr:colOff>342900</xdr:colOff>
      <xdr:row>67</xdr:row>
      <xdr:rowOff>19050</xdr:rowOff>
    </xdr:to>
    <xdr:graphicFrame>
      <xdr:nvGraphicFramePr>
        <xdr:cNvPr id="1" name="Chart 4"/>
        <xdr:cNvGraphicFramePr/>
      </xdr:nvGraphicFramePr>
      <xdr:xfrm>
        <a:off x="3324225" y="2447925"/>
        <a:ext cx="43624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0</xdr:row>
      <xdr:rowOff>133350</xdr:rowOff>
    </xdr:from>
    <xdr:to>
      <xdr:col>1</xdr:col>
      <xdr:colOff>981075</xdr:colOff>
      <xdr:row>4</xdr:row>
      <xdr:rowOff>114300</xdr:rowOff>
    </xdr:to>
    <xdr:pic>
      <xdr:nvPicPr>
        <xdr:cNvPr id="2" name="Picture 3" descr="Logo Corpoguajira2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133350"/>
          <a:ext cx="1295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3.7109375" style="2" customWidth="1"/>
    <col min="2" max="2" width="34.28125" style="2" customWidth="1"/>
    <col min="3" max="3" width="16.00390625" style="2" customWidth="1"/>
    <col min="4" max="4" width="21.421875" style="2" customWidth="1"/>
    <col min="5" max="5" width="9.00390625" style="2" customWidth="1"/>
    <col min="6" max="6" width="7.57421875" style="2" customWidth="1"/>
    <col min="7" max="7" width="10.140625" style="2" customWidth="1"/>
    <col min="8" max="8" width="24.28125" style="2" customWidth="1"/>
    <col min="9" max="9" width="8.00390625" style="2" customWidth="1"/>
    <col min="10" max="10" width="20.7109375" style="2" customWidth="1"/>
    <col min="11" max="11" width="0.71875" style="2" customWidth="1"/>
    <col min="12" max="16384" width="11.421875" style="2" customWidth="1"/>
  </cols>
  <sheetData>
    <row r="1" spans="1:10" s="19" customFormat="1" ht="11.25" customHeight="1">
      <c r="A1" s="238"/>
      <c r="B1" s="239"/>
      <c r="C1" s="244" t="s">
        <v>202</v>
      </c>
      <c r="D1" s="245"/>
      <c r="E1" s="245"/>
      <c r="F1" s="245"/>
      <c r="G1" s="245"/>
      <c r="H1" s="246"/>
      <c r="I1" s="209"/>
      <c r="J1" s="210"/>
    </row>
    <row r="2" spans="1:10" s="19" customFormat="1" ht="6.75" customHeight="1">
      <c r="A2" s="240"/>
      <c r="B2" s="241"/>
      <c r="C2" s="247"/>
      <c r="D2" s="248"/>
      <c r="E2" s="248"/>
      <c r="F2" s="248"/>
      <c r="G2" s="248"/>
      <c r="H2" s="249"/>
      <c r="I2" s="215"/>
      <c r="J2" s="216"/>
    </row>
    <row r="3" spans="1:10" s="19" customFormat="1" ht="14.25" customHeight="1">
      <c r="A3" s="240"/>
      <c r="B3" s="241"/>
      <c r="C3" s="247"/>
      <c r="D3" s="248"/>
      <c r="E3" s="248"/>
      <c r="F3" s="248"/>
      <c r="G3" s="248"/>
      <c r="H3" s="249"/>
      <c r="I3" s="253" t="s">
        <v>203</v>
      </c>
      <c r="J3" s="254"/>
    </row>
    <row r="4" spans="1:10" s="19" customFormat="1" ht="14.25" customHeight="1">
      <c r="A4" s="240"/>
      <c r="B4" s="241"/>
      <c r="C4" s="250"/>
      <c r="D4" s="251"/>
      <c r="E4" s="251"/>
      <c r="F4" s="251"/>
      <c r="G4" s="251"/>
      <c r="H4" s="252"/>
      <c r="I4" s="253" t="s">
        <v>204</v>
      </c>
      <c r="J4" s="254"/>
    </row>
    <row r="5" spans="1:10" s="19" customFormat="1" ht="17.25" customHeight="1">
      <c r="A5" s="242"/>
      <c r="B5" s="243"/>
      <c r="C5" s="255" t="s">
        <v>205</v>
      </c>
      <c r="D5" s="256"/>
      <c r="E5" s="257"/>
      <c r="F5" s="255" t="s">
        <v>206</v>
      </c>
      <c r="G5" s="256"/>
      <c r="H5" s="256"/>
      <c r="I5" s="217"/>
      <c r="J5" s="218"/>
    </row>
    <row r="6" spans="1:10" s="19" customFormat="1" ht="16.5" customHeight="1">
      <c r="A6" s="211" t="s">
        <v>207</v>
      </c>
      <c r="B6" s="212"/>
      <c r="C6" s="233">
        <v>0</v>
      </c>
      <c r="D6" s="234"/>
      <c r="E6" s="213"/>
      <c r="F6" s="233" t="s">
        <v>208</v>
      </c>
      <c r="G6" s="234"/>
      <c r="H6" s="234"/>
      <c r="I6" s="217"/>
      <c r="J6" s="218"/>
    </row>
    <row r="7" spans="1:10" s="10" customFormat="1" ht="17.25" customHeight="1">
      <c r="A7" s="214" t="s">
        <v>7</v>
      </c>
      <c r="B7" s="214"/>
      <c r="C7" s="214" t="s">
        <v>175</v>
      </c>
      <c r="D7" s="214"/>
      <c r="E7" s="214"/>
      <c r="F7" s="214"/>
      <c r="G7" s="214"/>
      <c r="H7" s="214"/>
      <c r="I7" s="113" t="s">
        <v>118</v>
      </c>
      <c r="J7" s="113" t="s">
        <v>176</v>
      </c>
    </row>
    <row r="8" spans="1:10" s="10" customFormat="1" ht="14.25">
      <c r="A8" s="237" t="s">
        <v>8</v>
      </c>
      <c r="B8" s="237"/>
      <c r="C8" s="171">
        <v>561227100</v>
      </c>
      <c r="E8" s="96"/>
      <c r="F8" s="96"/>
      <c r="G8" s="96"/>
      <c r="H8" s="96"/>
      <c r="I8" s="96"/>
      <c r="J8" s="96"/>
    </row>
    <row r="9" spans="1:10" s="10" customFormat="1" ht="14.25">
      <c r="A9" s="237" t="s">
        <v>9</v>
      </c>
      <c r="B9" s="237"/>
      <c r="C9" s="171">
        <v>561227100</v>
      </c>
      <c r="D9" s="168"/>
      <c r="E9" s="97"/>
      <c r="F9" s="97"/>
      <c r="G9" s="97"/>
      <c r="H9" s="97"/>
      <c r="I9" s="97"/>
      <c r="J9" s="97"/>
    </row>
    <row r="10" spans="1:10" s="8" customFormat="1" ht="13.5" thickBot="1">
      <c r="A10" s="98" t="s">
        <v>11</v>
      </c>
      <c r="B10" s="2"/>
      <c r="C10" s="2"/>
      <c r="D10" s="2"/>
      <c r="E10" s="2"/>
      <c r="F10" s="2"/>
      <c r="G10" s="2"/>
      <c r="H10" s="2"/>
      <c r="I10" s="2"/>
      <c r="J10" s="99" t="s">
        <v>12</v>
      </c>
    </row>
    <row r="11" spans="1:10" s="14" customFormat="1" ht="16.5" customHeight="1">
      <c r="A11" s="258" t="s">
        <v>50</v>
      </c>
      <c r="B11" s="262" t="s">
        <v>1</v>
      </c>
      <c r="C11" s="262" t="s">
        <v>188</v>
      </c>
      <c r="D11" s="262" t="s">
        <v>10</v>
      </c>
      <c r="E11" s="207" t="s">
        <v>0</v>
      </c>
      <c r="F11" s="207"/>
      <c r="G11" s="207"/>
      <c r="H11" s="262" t="s">
        <v>51</v>
      </c>
      <c r="I11" s="262" t="s">
        <v>52</v>
      </c>
      <c r="J11" s="235" t="s">
        <v>3</v>
      </c>
    </row>
    <row r="12" spans="1:10" s="14" customFormat="1" ht="26.25" customHeight="1">
      <c r="A12" s="258"/>
      <c r="B12" s="263"/>
      <c r="C12" s="267"/>
      <c r="D12" s="263"/>
      <c r="E12" s="112" t="s">
        <v>2</v>
      </c>
      <c r="F12" s="112" t="s">
        <v>6</v>
      </c>
      <c r="G12" s="112" t="s">
        <v>153</v>
      </c>
      <c r="H12" s="263"/>
      <c r="I12" s="263"/>
      <c r="J12" s="236"/>
    </row>
    <row r="13" spans="1:10" s="14" customFormat="1" ht="39.75" customHeight="1">
      <c r="A13" s="172">
        <v>1</v>
      </c>
      <c r="B13" s="173" t="s">
        <v>168</v>
      </c>
      <c r="C13" s="174">
        <f>'POA-08'!C50</f>
        <v>110000000</v>
      </c>
      <c r="D13" s="173" t="s">
        <v>194</v>
      </c>
      <c r="E13" s="175">
        <v>40211</v>
      </c>
      <c r="F13" s="175">
        <v>77066</v>
      </c>
      <c r="G13" s="176">
        <v>10</v>
      </c>
      <c r="H13" s="264" t="s">
        <v>184</v>
      </c>
      <c r="I13" s="259">
        <v>0.9</v>
      </c>
      <c r="J13" s="176" t="s">
        <v>199</v>
      </c>
    </row>
    <row r="14" spans="1:10" s="14" customFormat="1" ht="25.5" customHeight="1">
      <c r="A14" s="172">
        <v>2</v>
      </c>
      <c r="B14" s="173" t="s">
        <v>169</v>
      </c>
      <c r="C14" s="174">
        <f>'POA-08'!D50</f>
        <v>20000000</v>
      </c>
      <c r="D14" s="173" t="s">
        <v>195</v>
      </c>
      <c r="E14" s="175">
        <v>40211</v>
      </c>
      <c r="F14" s="175">
        <v>40542</v>
      </c>
      <c r="G14" s="176">
        <v>10</v>
      </c>
      <c r="H14" s="265"/>
      <c r="I14" s="260"/>
      <c r="J14" s="176" t="s">
        <v>199</v>
      </c>
    </row>
    <row r="15" spans="1:10" s="14" customFormat="1" ht="40.5">
      <c r="A15" s="172">
        <v>3</v>
      </c>
      <c r="B15" s="173" t="s">
        <v>181</v>
      </c>
      <c r="C15" s="174">
        <f>'POA-08'!E50</f>
        <v>150000000</v>
      </c>
      <c r="D15" s="173" t="s">
        <v>197</v>
      </c>
      <c r="E15" s="175">
        <v>40211</v>
      </c>
      <c r="F15" s="175">
        <v>40542</v>
      </c>
      <c r="G15" s="176">
        <v>10</v>
      </c>
      <c r="H15" s="265"/>
      <c r="I15" s="260"/>
      <c r="J15" s="176" t="s">
        <v>199</v>
      </c>
    </row>
    <row r="16" spans="1:10" s="14" customFormat="1" ht="38.25" customHeight="1">
      <c r="A16" s="172">
        <v>4</v>
      </c>
      <c r="B16" s="173" t="s">
        <v>183</v>
      </c>
      <c r="C16" s="174">
        <f>'POA-08'!F50</f>
        <v>40715198</v>
      </c>
      <c r="D16" s="173" t="s">
        <v>196</v>
      </c>
      <c r="E16" s="175">
        <v>40211</v>
      </c>
      <c r="F16" s="175">
        <v>40542</v>
      </c>
      <c r="G16" s="176">
        <v>10</v>
      </c>
      <c r="H16" s="266"/>
      <c r="I16" s="261"/>
      <c r="J16" s="176" t="s">
        <v>199</v>
      </c>
    </row>
    <row r="17" spans="1:10" s="14" customFormat="1" ht="39" customHeight="1">
      <c r="A17" s="172">
        <v>5</v>
      </c>
      <c r="B17" s="173" t="s">
        <v>182</v>
      </c>
      <c r="C17" s="174">
        <f>'POA-08'!G50</f>
        <v>200000000</v>
      </c>
      <c r="D17" s="177" t="s">
        <v>190</v>
      </c>
      <c r="E17" s="175">
        <v>40211</v>
      </c>
      <c r="F17" s="175">
        <v>40542</v>
      </c>
      <c r="G17" s="176">
        <v>10</v>
      </c>
      <c r="H17" s="176" t="s">
        <v>171</v>
      </c>
      <c r="I17" s="176">
        <v>2</v>
      </c>
      <c r="J17" s="176" t="s">
        <v>199</v>
      </c>
    </row>
    <row r="18" spans="1:10" s="14" customFormat="1" ht="27" customHeight="1">
      <c r="A18" s="172">
        <v>6</v>
      </c>
      <c r="B18" s="173" t="s">
        <v>170</v>
      </c>
      <c r="C18" s="174">
        <f>'POA-08'!H50</f>
        <v>40511902</v>
      </c>
      <c r="D18" s="177" t="s">
        <v>191</v>
      </c>
      <c r="E18" s="175">
        <v>40211</v>
      </c>
      <c r="F18" s="175">
        <v>40542</v>
      </c>
      <c r="G18" s="176">
        <v>10</v>
      </c>
      <c r="H18" s="176" t="s">
        <v>166</v>
      </c>
      <c r="I18" s="178">
        <v>200</v>
      </c>
      <c r="J18" s="176" t="s">
        <v>199</v>
      </c>
    </row>
    <row r="19" s="8" customFormat="1" ht="11.25" customHeight="1">
      <c r="C19" s="166">
        <f>SUM(C13:C18)</f>
        <v>561227100</v>
      </c>
    </row>
    <row r="20" s="8" customFormat="1" ht="11.25"/>
    <row r="21" s="8" customFormat="1" ht="11.25"/>
    <row r="22" s="8" customFormat="1" ht="11.25"/>
    <row r="23" s="8" customFormat="1" ht="11.25"/>
    <row r="24" spans="2:3" s="8" customFormat="1" ht="12">
      <c r="B24" s="122"/>
      <c r="C24" s="122"/>
    </row>
    <row r="25" s="8" customFormat="1" ht="11.25"/>
    <row r="26" s="8" customFormat="1" ht="11.25"/>
    <row r="27" s="8" customFormat="1" ht="11.25">
      <c r="B27" s="208"/>
    </row>
    <row r="28" s="8" customFormat="1" ht="11.25"/>
    <row r="29" s="8" customFormat="1" ht="11.25"/>
    <row r="30" s="8" customFormat="1" ht="11.25"/>
    <row r="31" s="8" customFormat="1" ht="11.25"/>
    <row r="32" s="8" customFormat="1" ht="11.25"/>
    <row r="33" s="8" customFormat="1" ht="11.25"/>
    <row r="34" s="8" customFormat="1" ht="11.25"/>
    <row r="35" s="8" customFormat="1" ht="11.25"/>
    <row r="36" s="8" customFormat="1" ht="11.25"/>
    <row r="37" s="8" customFormat="1" ht="11.25"/>
    <row r="38" s="8" customFormat="1" ht="11.25"/>
    <row r="39" s="8" customFormat="1" ht="11.25"/>
    <row r="40" s="8" customFormat="1" ht="11.25"/>
    <row r="41" s="8" customFormat="1" ht="11.25"/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</sheetData>
  <sheetProtection/>
  <mergeCells count="23">
    <mergeCell ref="I13:I16"/>
    <mergeCell ref="B11:B12"/>
    <mergeCell ref="D11:D12"/>
    <mergeCell ref="H13:H16"/>
    <mergeCell ref="H11:H12"/>
    <mergeCell ref="I11:I12"/>
    <mergeCell ref="C11:C12"/>
    <mergeCell ref="C6:E6"/>
    <mergeCell ref="A7:B7"/>
    <mergeCell ref="E11:G11"/>
    <mergeCell ref="A11:A12"/>
    <mergeCell ref="C7:H7"/>
    <mergeCell ref="A8:B8"/>
    <mergeCell ref="F6:H6"/>
    <mergeCell ref="J11:J12"/>
    <mergeCell ref="A9:B9"/>
    <mergeCell ref="A1:B5"/>
    <mergeCell ref="C1:H4"/>
    <mergeCell ref="I3:J3"/>
    <mergeCell ref="I4:J4"/>
    <mergeCell ref="C5:E5"/>
    <mergeCell ref="F5:H5"/>
    <mergeCell ref="A6:B6"/>
  </mergeCells>
  <printOptions horizontalCentered="1" verticalCentered="1"/>
  <pageMargins left="0.984251968503937" right="0.984251968503937" top="0.53" bottom="1.0236220472440944" header="0" footer="0"/>
  <pageSetup horizontalDpi="600" verticalDpi="600" orientation="landscape" paperSize="14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A9" sqref="A9:C9"/>
    </sheetView>
  </sheetViews>
  <sheetFormatPr defaultColWidth="11.421875" defaultRowHeight="12.75"/>
  <cols>
    <col min="1" max="1" width="5.28125" style="30" customWidth="1"/>
    <col min="2" max="2" width="16.00390625" style="30" customWidth="1"/>
    <col min="3" max="3" width="20.00390625" style="30" customWidth="1"/>
    <col min="4" max="4" width="27.28125" style="30" customWidth="1"/>
    <col min="5" max="5" width="11.28125" style="30" customWidth="1"/>
    <col min="6" max="7" width="8.8515625" style="30" customWidth="1"/>
    <col min="8" max="8" width="10.8515625" style="30" customWidth="1"/>
    <col min="9" max="9" width="13.00390625" style="30" customWidth="1"/>
    <col min="10" max="10" width="17.57421875" style="30" bestFit="1" customWidth="1"/>
    <col min="11" max="11" width="14.7109375" style="30" customWidth="1"/>
    <col min="12" max="12" width="21.140625" style="30" customWidth="1"/>
    <col min="13" max="16384" width="11.421875" style="30" customWidth="1"/>
  </cols>
  <sheetData>
    <row r="1" spans="1:10" s="28" customFormat="1" ht="18">
      <c r="A1" s="238"/>
      <c r="B1" s="239"/>
      <c r="C1" s="244" t="s">
        <v>202</v>
      </c>
      <c r="D1" s="245"/>
      <c r="E1" s="245"/>
      <c r="F1" s="245"/>
      <c r="G1" s="245"/>
      <c r="H1" s="246"/>
      <c r="I1" s="209"/>
      <c r="J1" s="210"/>
    </row>
    <row r="2" spans="1:10" s="28" customFormat="1" ht="18">
      <c r="A2" s="240"/>
      <c r="B2" s="241"/>
      <c r="C2" s="247"/>
      <c r="D2" s="248"/>
      <c r="E2" s="248"/>
      <c r="F2" s="248"/>
      <c r="G2" s="248"/>
      <c r="H2" s="249"/>
      <c r="I2" s="215"/>
      <c r="J2" s="216"/>
    </row>
    <row r="3" spans="1:10" s="28" customFormat="1" ht="18">
      <c r="A3" s="240"/>
      <c r="B3" s="241"/>
      <c r="C3" s="247"/>
      <c r="D3" s="248"/>
      <c r="E3" s="248"/>
      <c r="F3" s="248"/>
      <c r="G3" s="248"/>
      <c r="H3" s="249"/>
      <c r="I3" s="253" t="s">
        <v>203</v>
      </c>
      <c r="J3" s="254"/>
    </row>
    <row r="4" spans="1:10" s="28" customFormat="1" ht="16.5" customHeight="1">
      <c r="A4" s="240"/>
      <c r="B4" s="241"/>
      <c r="C4" s="250"/>
      <c r="D4" s="251"/>
      <c r="E4" s="251"/>
      <c r="F4" s="251"/>
      <c r="G4" s="251"/>
      <c r="H4" s="252"/>
      <c r="I4" s="253" t="s">
        <v>204</v>
      </c>
      <c r="J4" s="254"/>
    </row>
    <row r="5" spans="1:10" s="28" customFormat="1" ht="15.75" customHeight="1">
      <c r="A5" s="242"/>
      <c r="B5" s="243"/>
      <c r="C5" s="255" t="s">
        <v>205</v>
      </c>
      <c r="D5" s="256"/>
      <c r="E5" s="257"/>
      <c r="F5" s="255" t="s">
        <v>206</v>
      </c>
      <c r="G5" s="256"/>
      <c r="H5" s="256"/>
      <c r="I5" s="217"/>
      <c r="J5" s="218"/>
    </row>
    <row r="6" spans="1:10" s="28" customFormat="1" ht="13.5" customHeight="1">
      <c r="A6" s="211" t="s">
        <v>207</v>
      </c>
      <c r="B6" s="212"/>
      <c r="C6" s="233">
        <v>0</v>
      </c>
      <c r="D6" s="234"/>
      <c r="E6" s="213"/>
      <c r="F6" s="233" t="s">
        <v>208</v>
      </c>
      <c r="G6" s="234"/>
      <c r="H6" s="234"/>
      <c r="I6" s="217"/>
      <c r="J6" s="218"/>
    </row>
    <row r="7" spans="1:8" s="33" customFormat="1" ht="14.25" customHeight="1">
      <c r="A7" s="268" t="s">
        <v>200</v>
      </c>
      <c r="B7" s="268"/>
      <c r="C7" s="268"/>
      <c r="D7" s="268" t="s">
        <v>175</v>
      </c>
      <c r="E7" s="268"/>
      <c r="F7" s="268"/>
      <c r="G7" s="268"/>
      <c r="H7" s="268"/>
    </row>
    <row r="8" spans="1:10" s="33" customFormat="1" ht="11.25" customHeight="1">
      <c r="A8" s="31"/>
      <c r="B8" s="31"/>
      <c r="C8" s="32"/>
      <c r="D8" s="32"/>
      <c r="E8" s="32"/>
      <c r="F8" s="32"/>
      <c r="G8" s="32"/>
      <c r="H8" s="32"/>
      <c r="I8" s="32"/>
      <c r="J8" s="32"/>
    </row>
    <row r="9" spans="1:10" s="33" customFormat="1" ht="16.5">
      <c r="A9" s="278" t="s">
        <v>8</v>
      </c>
      <c r="B9" s="278"/>
      <c r="C9" s="278"/>
      <c r="D9" s="220">
        <f>+'POA-01'!C8</f>
        <v>561227100</v>
      </c>
      <c r="E9" s="35"/>
      <c r="F9" s="35"/>
      <c r="G9" s="35"/>
      <c r="H9" s="35"/>
      <c r="I9" s="219" t="str">
        <f>'POA-01'!I7</f>
        <v>CODIGO</v>
      </c>
      <c r="J9" s="113" t="s">
        <v>176</v>
      </c>
    </row>
    <row r="10" spans="1:10" s="33" customFormat="1" ht="16.5">
      <c r="A10" s="278" t="s">
        <v>209</v>
      </c>
      <c r="B10" s="278"/>
      <c r="C10" s="278"/>
      <c r="D10" s="220">
        <f>+'POA-01'!C9</f>
        <v>561227100</v>
      </c>
      <c r="E10" s="35"/>
      <c r="F10" s="35"/>
      <c r="G10" s="35"/>
      <c r="H10" s="35"/>
      <c r="I10" s="35"/>
      <c r="J10" s="34"/>
    </row>
    <row r="11" spans="1:10" ht="12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s="36" customFormat="1" ht="12" thickBot="1">
      <c r="A12" s="36" t="s">
        <v>19</v>
      </c>
      <c r="J12" s="37" t="s">
        <v>20</v>
      </c>
    </row>
    <row r="13" spans="1:10" s="38" customFormat="1" ht="12" customHeight="1">
      <c r="A13" s="270" t="s">
        <v>50</v>
      </c>
      <c r="B13" s="272" t="s">
        <v>13</v>
      </c>
      <c r="C13" s="272" t="s">
        <v>14</v>
      </c>
      <c r="D13" s="272" t="s">
        <v>15</v>
      </c>
      <c r="E13" s="272" t="s">
        <v>0</v>
      </c>
      <c r="F13" s="272"/>
      <c r="G13" s="272"/>
      <c r="H13" s="272"/>
      <c r="I13" s="276" t="s">
        <v>24</v>
      </c>
      <c r="J13" s="274" t="s">
        <v>17</v>
      </c>
    </row>
    <row r="14" spans="1:10" s="38" customFormat="1" ht="22.5" customHeight="1" thickBot="1">
      <c r="A14" s="271"/>
      <c r="B14" s="273"/>
      <c r="C14" s="273"/>
      <c r="D14" s="273"/>
      <c r="E14" s="77" t="s">
        <v>2</v>
      </c>
      <c r="F14" s="77" t="s">
        <v>4</v>
      </c>
      <c r="G14" s="77" t="s">
        <v>5</v>
      </c>
      <c r="H14" s="77" t="s">
        <v>23</v>
      </c>
      <c r="I14" s="277"/>
      <c r="J14" s="275"/>
    </row>
    <row r="15" spans="1:10" s="39" customFormat="1" ht="11.25">
      <c r="A15" s="269" t="s">
        <v>21</v>
      </c>
      <c r="B15" s="269"/>
      <c r="C15" s="269"/>
      <c r="D15" s="269"/>
      <c r="E15" s="269"/>
      <c r="F15" s="269"/>
      <c r="G15" s="269"/>
      <c r="H15" s="269"/>
      <c r="I15" s="269"/>
      <c r="J15" s="269"/>
    </row>
    <row r="16" spans="1:10" s="39" customFormat="1" ht="45">
      <c r="A16" s="102">
        <v>1</v>
      </c>
      <c r="B16" s="124" t="s">
        <v>198</v>
      </c>
      <c r="C16" s="124" t="s">
        <v>172</v>
      </c>
      <c r="D16" s="124" t="s">
        <v>187</v>
      </c>
      <c r="E16" s="125">
        <v>40179</v>
      </c>
      <c r="F16" s="125">
        <v>40543</v>
      </c>
      <c r="G16" s="123">
        <v>12</v>
      </c>
      <c r="H16" s="126">
        <v>1</v>
      </c>
      <c r="I16" s="179">
        <v>2500000</v>
      </c>
      <c r="J16" s="179">
        <f>+I16*G16</f>
        <v>30000000</v>
      </c>
    </row>
    <row r="17" spans="1:11" s="39" customFormat="1" ht="45">
      <c r="A17" s="102">
        <v>2</v>
      </c>
      <c r="B17" s="124" t="s">
        <v>198</v>
      </c>
      <c r="C17" s="124" t="s">
        <v>173</v>
      </c>
      <c r="D17" s="124" t="s">
        <v>186</v>
      </c>
      <c r="E17" s="125">
        <v>40179</v>
      </c>
      <c r="F17" s="125">
        <v>40543</v>
      </c>
      <c r="G17" s="123">
        <v>12</v>
      </c>
      <c r="H17" s="126">
        <v>1</v>
      </c>
      <c r="I17" s="179">
        <v>2750000</v>
      </c>
      <c r="J17" s="179">
        <f>+I17*G17</f>
        <v>33000000</v>
      </c>
      <c r="K17" s="111"/>
    </row>
    <row r="18" spans="1:11" s="39" customFormat="1" ht="11.25">
      <c r="A18" s="102"/>
      <c r="B18" s="124"/>
      <c r="C18" s="124"/>
      <c r="D18" s="124"/>
      <c r="E18" s="125"/>
      <c r="F18" s="125"/>
      <c r="G18" s="123"/>
      <c r="H18" s="126"/>
      <c r="I18" s="127"/>
      <c r="J18" s="127"/>
      <c r="K18" s="111"/>
    </row>
    <row r="19" spans="1:11" s="39" customFormat="1" ht="11.25">
      <c r="A19" s="45"/>
      <c r="B19" s="108"/>
      <c r="C19" s="104"/>
      <c r="D19" s="104"/>
      <c r="E19" s="105"/>
      <c r="F19" s="105"/>
      <c r="G19" s="103"/>
      <c r="H19" s="106"/>
      <c r="I19" s="107"/>
      <c r="J19" s="109"/>
      <c r="K19" s="111"/>
    </row>
    <row r="20" spans="1:10" s="39" customFormat="1" ht="11.25">
      <c r="A20" s="40"/>
      <c r="B20" s="41"/>
      <c r="C20" s="41"/>
      <c r="D20" s="41"/>
      <c r="E20" s="41"/>
      <c r="F20" s="46"/>
      <c r="G20" s="47"/>
      <c r="H20" s="40"/>
      <c r="I20" s="48"/>
      <c r="J20" s="48">
        <f>+G20*I20</f>
        <v>0</v>
      </c>
    </row>
    <row r="21" spans="1:10" s="39" customFormat="1" ht="11.25">
      <c r="A21" s="40"/>
      <c r="B21" s="41"/>
      <c r="C21" s="41"/>
      <c r="D21" s="41"/>
      <c r="E21" s="41"/>
      <c r="F21" s="46"/>
      <c r="G21" s="47"/>
      <c r="H21" s="40"/>
      <c r="I21" s="48"/>
      <c r="J21" s="48">
        <f>+G21*I21</f>
        <v>0</v>
      </c>
    </row>
    <row r="22" spans="1:10" s="39" customFormat="1" ht="11.25">
      <c r="A22" s="269" t="s">
        <v>22</v>
      </c>
      <c r="B22" s="269"/>
      <c r="C22" s="269"/>
      <c r="D22" s="269"/>
      <c r="E22" s="42"/>
      <c r="F22" s="42"/>
      <c r="G22" s="42"/>
      <c r="H22" s="43"/>
      <c r="I22" s="44" t="s">
        <v>119</v>
      </c>
      <c r="J22" s="180">
        <f>SUM(J16:J21)</f>
        <v>63000000</v>
      </c>
    </row>
    <row r="23" spans="1:10" s="39" customFormat="1" ht="11.25">
      <c r="A23" s="40">
        <v>1</v>
      </c>
      <c r="B23" s="41"/>
      <c r="C23" s="41"/>
      <c r="D23" s="45"/>
      <c r="E23" s="42"/>
      <c r="F23" s="42"/>
      <c r="G23" s="43"/>
      <c r="H23" s="40"/>
      <c r="I23" s="51"/>
      <c r="J23" s="51"/>
    </row>
    <row r="24" spans="1:10" s="39" customFormat="1" ht="11.25" customHeight="1">
      <c r="A24" s="40"/>
      <c r="B24" s="41"/>
      <c r="C24" s="41"/>
      <c r="D24" s="45"/>
      <c r="E24" s="49"/>
      <c r="F24" s="49"/>
      <c r="G24" s="50"/>
      <c r="H24" s="40"/>
      <c r="I24" s="41"/>
      <c r="J24" s="51"/>
    </row>
    <row r="25" spans="1:10" s="39" customFormat="1" ht="11.25">
      <c r="A25" s="54"/>
      <c r="B25" s="50"/>
      <c r="C25" s="50"/>
      <c r="D25" s="53"/>
      <c r="E25" s="50"/>
      <c r="F25" s="50"/>
      <c r="G25" s="50"/>
      <c r="H25" s="54"/>
      <c r="I25" s="44" t="s">
        <v>119</v>
      </c>
      <c r="J25" s="52">
        <f>SUM(J23:J24)</f>
        <v>0</v>
      </c>
    </row>
    <row r="26" spans="2:8" ht="12.75">
      <c r="B26" s="55"/>
      <c r="C26" s="55"/>
      <c r="D26" s="55"/>
      <c r="E26" s="55"/>
      <c r="F26" s="55"/>
      <c r="G26" s="55"/>
      <c r="H26" s="55"/>
    </row>
    <row r="27" spans="9:10" ht="12.75">
      <c r="I27" s="56" t="s">
        <v>30</v>
      </c>
      <c r="J27" s="181">
        <f>+J22+J25</f>
        <v>63000000</v>
      </c>
    </row>
    <row r="32" ht="12.75">
      <c r="J32" s="101"/>
    </row>
    <row r="33" ht="12.75">
      <c r="J33" s="101"/>
    </row>
  </sheetData>
  <sheetProtection/>
  <mergeCells count="22">
    <mergeCell ref="I3:J3"/>
    <mergeCell ref="I4:J4"/>
    <mergeCell ref="A9:C9"/>
    <mergeCell ref="A10:C10"/>
    <mergeCell ref="A1:B5"/>
    <mergeCell ref="C1:H4"/>
    <mergeCell ref="A22:D22"/>
    <mergeCell ref="A13:A14"/>
    <mergeCell ref="B13:B14"/>
    <mergeCell ref="C13:C14"/>
    <mergeCell ref="D13:D14"/>
    <mergeCell ref="A15:J15"/>
    <mergeCell ref="J13:J14"/>
    <mergeCell ref="E13:H13"/>
    <mergeCell ref="I13:I14"/>
    <mergeCell ref="A7:C7"/>
    <mergeCell ref="D7:H7"/>
    <mergeCell ref="C5:E5"/>
    <mergeCell ref="F5:H5"/>
    <mergeCell ref="A6:B6"/>
    <mergeCell ref="C6:E6"/>
    <mergeCell ref="F6:H6"/>
  </mergeCells>
  <printOptions horizontalCentered="1" verticalCentered="1"/>
  <pageMargins left="0.9448818897637796" right="0.984251968503937" top="0.9055118110236221" bottom="0.984251968503937" header="0" footer="0"/>
  <pageSetup horizontalDpi="600" verticalDpi="600" orientation="landscape" paperSize="5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4">
      <selection activeCell="I14" sqref="I14"/>
    </sheetView>
  </sheetViews>
  <sheetFormatPr defaultColWidth="11.421875" defaultRowHeight="12.75"/>
  <cols>
    <col min="1" max="1" width="6.00390625" style="119" customWidth="1"/>
    <col min="2" max="2" width="27.7109375" style="2" customWidth="1"/>
    <col min="3" max="3" width="22.57421875" style="2" hidden="1" customWidth="1"/>
    <col min="4" max="4" width="10.57421875" style="2" hidden="1" customWidth="1"/>
    <col min="5" max="6" width="12.7109375" style="2" hidden="1" customWidth="1"/>
    <col min="7" max="7" width="17.421875" style="2" customWidth="1"/>
    <col min="8" max="8" width="12.7109375" style="2" customWidth="1"/>
    <col min="9" max="9" width="16.28125" style="2" customWidth="1"/>
    <col min="10" max="11" width="11.421875" style="2" customWidth="1"/>
    <col min="12" max="12" width="12.140625" style="2" customWidth="1"/>
    <col min="13" max="16384" width="11.421875" style="2" customWidth="1"/>
  </cols>
  <sheetData>
    <row r="1" spans="1:14" ht="12.75">
      <c r="A1" s="238"/>
      <c r="B1" s="239"/>
      <c r="C1" s="244" t="s">
        <v>202</v>
      </c>
      <c r="D1" s="245"/>
      <c r="E1" s="245"/>
      <c r="F1" s="245"/>
      <c r="G1" s="245"/>
      <c r="H1" s="246"/>
      <c r="I1" s="227"/>
      <c r="J1" s="227"/>
      <c r="K1" s="224"/>
      <c r="L1" s="224"/>
      <c r="M1" s="224"/>
      <c r="N1" s="224"/>
    </row>
    <row r="2" spans="1:14" ht="12.75">
      <c r="A2" s="240"/>
      <c r="B2" s="241"/>
      <c r="C2" s="247"/>
      <c r="D2" s="248"/>
      <c r="E2" s="248"/>
      <c r="F2" s="248"/>
      <c r="G2" s="248"/>
      <c r="H2" s="249"/>
      <c r="I2" s="227"/>
      <c r="J2" s="227"/>
      <c r="K2" s="224"/>
      <c r="L2" s="224"/>
      <c r="M2" s="224"/>
      <c r="N2" s="224"/>
    </row>
    <row r="3" spans="1:14" ht="12.75">
      <c r="A3" s="240"/>
      <c r="B3" s="241"/>
      <c r="C3" s="247"/>
      <c r="D3" s="248"/>
      <c r="E3" s="248"/>
      <c r="F3" s="248"/>
      <c r="G3" s="248"/>
      <c r="H3" s="249"/>
      <c r="I3" s="279" t="s">
        <v>203</v>
      </c>
      <c r="J3" s="279"/>
      <c r="K3" s="224"/>
      <c r="L3" s="224"/>
      <c r="M3" s="224"/>
      <c r="N3" s="224"/>
    </row>
    <row r="4" spans="1:14" ht="12.75">
      <c r="A4" s="240"/>
      <c r="B4" s="241"/>
      <c r="C4" s="250"/>
      <c r="D4" s="251"/>
      <c r="E4" s="251"/>
      <c r="F4" s="251"/>
      <c r="G4" s="251"/>
      <c r="H4" s="252"/>
      <c r="I4" s="279" t="s">
        <v>204</v>
      </c>
      <c r="J4" s="279"/>
      <c r="K4" s="224"/>
      <c r="L4" s="224"/>
      <c r="M4" s="224"/>
      <c r="N4" s="224"/>
    </row>
    <row r="5" spans="1:14" ht="13.5">
      <c r="A5" s="242"/>
      <c r="B5" s="243"/>
      <c r="C5" s="255" t="s">
        <v>205</v>
      </c>
      <c r="D5" s="256"/>
      <c r="E5" s="257"/>
      <c r="F5" s="255" t="s">
        <v>206</v>
      </c>
      <c r="G5" s="256"/>
      <c r="H5" s="256"/>
      <c r="I5" s="227"/>
      <c r="J5" s="227"/>
      <c r="K5" s="224"/>
      <c r="L5" s="224"/>
      <c r="M5" s="224"/>
      <c r="N5" s="224"/>
    </row>
    <row r="6" spans="1:14" s="19" customFormat="1" ht="19.5">
      <c r="A6" s="211" t="s">
        <v>207</v>
      </c>
      <c r="B6" s="212"/>
      <c r="C6" s="233">
        <v>0</v>
      </c>
      <c r="D6" s="234"/>
      <c r="E6" s="213"/>
      <c r="F6" s="233" t="s">
        <v>208</v>
      </c>
      <c r="G6" s="234"/>
      <c r="H6" s="234"/>
      <c r="I6" s="227"/>
      <c r="J6" s="227"/>
      <c r="K6" s="225"/>
      <c r="L6" s="225"/>
      <c r="M6" s="225"/>
      <c r="N6" s="225"/>
    </row>
    <row r="7" spans="1:14" ht="14.25" customHeight="1">
      <c r="A7" s="222"/>
      <c r="B7" s="222"/>
      <c r="C7" s="222"/>
      <c r="D7" s="222"/>
      <c r="E7" s="222"/>
      <c r="F7" s="222"/>
      <c r="G7" s="222"/>
      <c r="H7" s="222"/>
      <c r="I7" s="222"/>
      <c r="J7" s="221"/>
      <c r="K7" s="226"/>
      <c r="L7" s="226"/>
      <c r="M7" s="226"/>
      <c r="N7" s="226"/>
    </row>
    <row r="8" spans="1:13" s="10" customFormat="1" ht="14.25">
      <c r="A8" s="281" t="s">
        <v>200</v>
      </c>
      <c r="B8" s="281"/>
      <c r="C8" s="167" t="str">
        <f>+'POA-04'!C7</f>
        <v>PROMOCION EMPRESARIAL - SISTEMAS DE PRODUCCION SOSTENIBLES</v>
      </c>
      <c r="D8" s="167"/>
      <c r="E8" s="167"/>
      <c r="F8" s="167"/>
      <c r="G8" s="280" t="s">
        <v>201</v>
      </c>
      <c r="H8" s="280"/>
      <c r="I8" s="280"/>
      <c r="J8" s="280"/>
      <c r="K8" s="280"/>
      <c r="L8" s="280"/>
      <c r="M8" s="280"/>
    </row>
    <row r="9" spans="1:10" s="10" customFormat="1" ht="15" customHeight="1">
      <c r="A9" s="116"/>
      <c r="B9" s="9"/>
      <c r="C9" s="15"/>
      <c r="D9" s="15"/>
      <c r="E9" s="15"/>
      <c r="F9" s="15"/>
      <c r="G9" s="15"/>
      <c r="H9" s="20"/>
      <c r="I9" s="20"/>
      <c r="J9" s="11"/>
    </row>
    <row r="10" spans="1:12" s="10" customFormat="1" ht="14.25">
      <c r="A10" s="280" t="s">
        <v>8</v>
      </c>
      <c r="B10" s="280"/>
      <c r="C10" s="26">
        <f>+'POA-02'!C9</f>
        <v>0</v>
      </c>
      <c r="D10" s="15"/>
      <c r="E10" s="15"/>
      <c r="F10" s="15"/>
      <c r="G10" s="182">
        <f>+'POA-01'!C8</f>
        <v>561227100</v>
      </c>
      <c r="H10" s="15"/>
      <c r="I10" s="15"/>
      <c r="J10" s="11"/>
      <c r="K10" s="22" t="s">
        <v>118</v>
      </c>
      <c r="L10" s="113" t="s">
        <v>176</v>
      </c>
    </row>
    <row r="11" spans="1:10" s="10" customFormat="1" ht="14.25">
      <c r="A11" s="160"/>
      <c r="B11" s="11"/>
      <c r="C11" s="27" t="e">
        <f>'POA-01'!#REF!</f>
        <v>#REF!</v>
      </c>
      <c r="D11" s="15"/>
      <c r="E11" s="15"/>
      <c r="F11" s="15"/>
      <c r="G11" s="15"/>
      <c r="H11" s="15"/>
      <c r="I11" s="15"/>
      <c r="J11" s="11"/>
    </row>
    <row r="12" spans="1:10" s="10" customFormat="1" ht="14.25">
      <c r="A12" s="280" t="s">
        <v>9</v>
      </c>
      <c r="B12" s="280"/>
      <c r="C12" s="27" t="e">
        <f>SUM(C10:C11)</f>
        <v>#REF!</v>
      </c>
      <c r="D12" s="15"/>
      <c r="E12" s="15"/>
      <c r="F12" s="15"/>
      <c r="G12" s="182">
        <f>+'POA-01'!C8</f>
        <v>561227100</v>
      </c>
      <c r="H12" s="15"/>
      <c r="I12" s="15"/>
      <c r="J12" s="11"/>
    </row>
    <row r="13" s="10" customFormat="1" ht="14.25">
      <c r="A13" s="117"/>
    </row>
    <row r="15" spans="1:9" s="12" customFormat="1" ht="12" thickBot="1">
      <c r="A15" s="120" t="s">
        <v>32</v>
      </c>
      <c r="I15" s="13" t="s">
        <v>33</v>
      </c>
    </row>
    <row r="16" spans="1:9" s="14" customFormat="1" ht="14.25" customHeight="1">
      <c r="A16" s="290" t="s">
        <v>50</v>
      </c>
      <c r="B16" s="284" t="s">
        <v>27</v>
      </c>
      <c r="C16" s="284" t="s">
        <v>28</v>
      </c>
      <c r="D16" s="287" t="s">
        <v>29</v>
      </c>
      <c r="E16" s="292" t="s">
        <v>25</v>
      </c>
      <c r="F16" s="292"/>
      <c r="G16" s="284" t="s">
        <v>26</v>
      </c>
      <c r="H16" s="284"/>
      <c r="I16" s="285" t="s">
        <v>37</v>
      </c>
    </row>
    <row r="17" spans="1:10" s="14" customFormat="1" ht="12" thickBot="1">
      <c r="A17" s="291"/>
      <c r="B17" s="289"/>
      <c r="C17" s="289"/>
      <c r="D17" s="288"/>
      <c r="E17" s="78" t="s">
        <v>16</v>
      </c>
      <c r="F17" s="78" t="s">
        <v>30</v>
      </c>
      <c r="G17" s="78" t="s">
        <v>31</v>
      </c>
      <c r="H17" s="78" t="s">
        <v>30</v>
      </c>
      <c r="I17" s="286"/>
      <c r="J17" s="164"/>
    </row>
    <row r="18" spans="1:11" s="8" customFormat="1" ht="12">
      <c r="A18" s="118"/>
      <c r="C18" s="118"/>
      <c r="D18" s="118"/>
      <c r="E18" s="118"/>
      <c r="F18" s="118"/>
      <c r="G18" s="121"/>
      <c r="H18" s="121"/>
      <c r="I18" s="118"/>
      <c r="J18" s="163"/>
      <c r="K18" s="62"/>
    </row>
    <row r="19" spans="1:11" s="8" customFormat="1" ht="12">
      <c r="A19" s="118"/>
      <c r="B19" s="110"/>
      <c r="C19" s="118"/>
      <c r="D19" s="118"/>
      <c r="E19" s="118"/>
      <c r="F19" s="118"/>
      <c r="G19" s="121"/>
      <c r="H19" s="121"/>
      <c r="I19" s="118"/>
      <c r="J19" s="163"/>
      <c r="K19" s="62"/>
    </row>
    <row r="20" spans="1:11" s="8" customFormat="1" ht="12">
      <c r="A20" s="118"/>
      <c r="B20" s="110"/>
      <c r="C20" s="118"/>
      <c r="D20" s="118"/>
      <c r="E20" s="118"/>
      <c r="F20" s="118"/>
      <c r="G20" s="121"/>
      <c r="H20" s="121"/>
      <c r="I20" s="118"/>
      <c r="J20" s="163"/>
      <c r="K20" s="62"/>
    </row>
    <row r="21" spans="1:10" s="8" customFormat="1" ht="12">
      <c r="A21" s="118"/>
      <c r="B21" s="110"/>
      <c r="C21" s="118"/>
      <c r="D21" s="118"/>
      <c r="E21" s="118"/>
      <c r="F21" s="118"/>
      <c r="G21" s="121"/>
      <c r="H21" s="121"/>
      <c r="I21" s="118"/>
      <c r="J21" s="163"/>
    </row>
    <row r="22" spans="1:11" s="8" customFormat="1" ht="12">
      <c r="A22" s="118"/>
      <c r="B22" s="110"/>
      <c r="C22" s="118"/>
      <c r="D22" s="118"/>
      <c r="E22" s="118"/>
      <c r="F22" s="118"/>
      <c r="G22" s="121"/>
      <c r="H22" s="121"/>
      <c r="I22" s="118"/>
      <c r="J22" s="163"/>
      <c r="K22" s="62"/>
    </row>
    <row r="23" spans="1:11" s="8" customFormat="1" ht="12">
      <c r="A23" s="118"/>
      <c r="B23" s="110"/>
      <c r="C23" s="118"/>
      <c r="D23" s="118"/>
      <c r="E23" s="118"/>
      <c r="F23" s="118"/>
      <c r="G23" s="121"/>
      <c r="H23" s="121"/>
      <c r="I23" s="118"/>
      <c r="J23" s="163"/>
      <c r="K23" s="62"/>
    </row>
    <row r="24" spans="1:10" s="8" customFormat="1" ht="12">
      <c r="A24" s="118"/>
      <c r="B24" s="110"/>
      <c r="C24" s="118"/>
      <c r="D24" s="118"/>
      <c r="E24" s="118"/>
      <c r="F24" s="118"/>
      <c r="G24" s="121"/>
      <c r="H24" s="121"/>
      <c r="I24" s="118"/>
      <c r="J24" s="163"/>
    </row>
    <row r="25" spans="1:10" s="8" customFormat="1" ht="12">
      <c r="A25" s="118"/>
      <c r="B25" s="110"/>
      <c r="C25" s="118"/>
      <c r="D25" s="118"/>
      <c r="E25" s="118"/>
      <c r="F25" s="118"/>
      <c r="G25" s="121"/>
      <c r="H25" s="121"/>
      <c r="I25" s="118"/>
      <c r="J25" s="163"/>
    </row>
    <row r="26" spans="1:10" ht="12.75">
      <c r="A26" s="118"/>
      <c r="B26" s="110"/>
      <c r="C26" s="118"/>
      <c r="D26" s="118"/>
      <c r="E26" s="118"/>
      <c r="F26" s="118"/>
      <c r="G26" s="121"/>
      <c r="H26" s="121"/>
      <c r="I26" s="118"/>
      <c r="J26" s="163"/>
    </row>
    <row r="27" spans="1:10" ht="12.75">
      <c r="A27" s="118"/>
      <c r="B27" s="110"/>
      <c r="C27" s="118"/>
      <c r="D27" s="118"/>
      <c r="E27" s="110"/>
      <c r="F27" s="118"/>
      <c r="G27" s="121"/>
      <c r="H27" s="121"/>
      <c r="I27" s="118"/>
      <c r="J27" s="163"/>
    </row>
    <row r="28" spans="1:10" ht="12.75">
      <c r="A28" s="118"/>
      <c r="B28" s="110"/>
      <c r="C28" s="118"/>
      <c r="D28" s="118"/>
      <c r="E28" s="110"/>
      <c r="F28" s="118"/>
      <c r="G28" s="121"/>
      <c r="H28" s="121"/>
      <c r="I28" s="118"/>
      <c r="J28" s="163"/>
    </row>
    <row r="29" spans="1:10" ht="12.75">
      <c r="A29" s="118"/>
      <c r="B29" s="110"/>
      <c r="C29" s="118"/>
      <c r="D29" s="118"/>
      <c r="E29" s="110"/>
      <c r="F29" s="118"/>
      <c r="G29" s="121"/>
      <c r="H29" s="121"/>
      <c r="I29" s="118"/>
      <c r="J29" s="163"/>
    </row>
    <row r="30" spans="1:9" ht="12.75">
      <c r="A30" s="4"/>
      <c r="B30" s="60"/>
      <c r="C30" s="60"/>
      <c r="D30" s="57"/>
      <c r="E30" s="91"/>
      <c r="F30" s="118"/>
      <c r="G30" s="121"/>
      <c r="H30" s="58"/>
      <c r="I30" s="118"/>
    </row>
    <row r="31" spans="1:9" ht="12.75">
      <c r="A31" s="4"/>
      <c r="B31" s="60"/>
      <c r="C31" s="60"/>
      <c r="D31" s="57"/>
      <c r="E31" s="91"/>
      <c r="F31" s="118"/>
      <c r="G31" s="121"/>
      <c r="H31" s="58"/>
      <c r="I31" s="118"/>
    </row>
    <row r="32" spans="1:9" ht="12.75">
      <c r="A32" s="4"/>
      <c r="B32" s="60"/>
      <c r="C32" s="60"/>
      <c r="D32" s="57"/>
      <c r="E32" s="58"/>
      <c r="F32" s="118"/>
      <c r="G32" s="121"/>
      <c r="H32" s="58"/>
      <c r="I32" s="118"/>
    </row>
    <row r="33" spans="1:9" ht="12.75">
      <c r="A33" s="4"/>
      <c r="B33" s="60"/>
      <c r="C33" s="60"/>
      <c r="D33" s="57"/>
      <c r="E33" s="58"/>
      <c r="F33" s="118"/>
      <c r="G33" s="121"/>
      <c r="H33" s="58"/>
      <c r="I33" s="118"/>
    </row>
    <row r="34" spans="1:9" ht="12.75">
      <c r="A34" s="4"/>
      <c r="B34" s="60"/>
      <c r="C34" s="60"/>
      <c r="D34" s="5"/>
      <c r="E34" s="58"/>
      <c r="F34" s="118"/>
      <c r="G34" s="121"/>
      <c r="H34" s="58"/>
      <c r="I34" s="118"/>
    </row>
    <row r="35" spans="1:9" ht="12.75">
      <c r="A35" s="282" t="s">
        <v>18</v>
      </c>
      <c r="B35" s="283"/>
      <c r="C35" s="7"/>
      <c r="D35" s="3"/>
      <c r="E35" s="59"/>
      <c r="F35" s="118"/>
      <c r="G35" s="59"/>
      <c r="H35" s="59">
        <f>SUM(H18:H34)</f>
        <v>0</v>
      </c>
      <c r="I35" s="59"/>
    </row>
  </sheetData>
  <sheetProtection/>
  <mergeCells count="21">
    <mergeCell ref="A35:B35"/>
    <mergeCell ref="G16:H16"/>
    <mergeCell ref="I16:I17"/>
    <mergeCell ref="D16:D17"/>
    <mergeCell ref="B16:B17"/>
    <mergeCell ref="A16:A17"/>
    <mergeCell ref="C16:C17"/>
    <mergeCell ref="E16:F16"/>
    <mergeCell ref="A10:B10"/>
    <mergeCell ref="A12:B12"/>
    <mergeCell ref="A8:B8"/>
    <mergeCell ref="G8:M8"/>
    <mergeCell ref="I3:J3"/>
    <mergeCell ref="I4:J4"/>
    <mergeCell ref="C5:E5"/>
    <mergeCell ref="F5:H5"/>
    <mergeCell ref="A6:B6"/>
    <mergeCell ref="C6:E6"/>
    <mergeCell ref="F6:H6"/>
    <mergeCell ref="A1:B5"/>
    <mergeCell ref="C1:H4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1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5.140625" style="2" customWidth="1"/>
    <col min="2" max="2" width="23.28125" style="2" customWidth="1"/>
    <col min="3" max="3" width="26.8515625" style="2" customWidth="1"/>
    <col min="4" max="5" width="9.8515625" style="2" customWidth="1"/>
    <col min="6" max="6" width="11.421875" style="2" customWidth="1"/>
    <col min="7" max="7" width="14.57421875" style="2" customWidth="1"/>
    <col min="8" max="8" width="15.7109375" style="2" customWidth="1"/>
    <col min="9" max="9" width="11.421875" style="2" customWidth="1"/>
    <col min="10" max="10" width="12.7109375" style="2" bestFit="1" customWidth="1"/>
    <col min="11" max="16384" width="11.421875" style="2" customWidth="1"/>
  </cols>
  <sheetData>
    <row r="1" spans="1:10" ht="12.75">
      <c r="A1" s="238"/>
      <c r="B1" s="239"/>
      <c r="C1" s="244" t="s">
        <v>202</v>
      </c>
      <c r="D1" s="245"/>
      <c r="E1" s="245"/>
      <c r="F1" s="245"/>
      <c r="G1" s="245"/>
      <c r="H1" s="246"/>
      <c r="I1" s="209"/>
      <c r="J1" s="210"/>
    </row>
    <row r="2" spans="1:10" ht="12.75">
      <c r="A2" s="240"/>
      <c r="B2" s="241"/>
      <c r="C2" s="247"/>
      <c r="D2" s="248"/>
      <c r="E2" s="248"/>
      <c r="F2" s="248"/>
      <c r="G2" s="248"/>
      <c r="H2" s="249"/>
      <c r="I2" s="215"/>
      <c r="J2" s="216"/>
    </row>
    <row r="3" spans="1:10" ht="12.75">
      <c r="A3" s="240"/>
      <c r="B3" s="241"/>
      <c r="C3" s="247"/>
      <c r="D3" s="248"/>
      <c r="E3" s="248"/>
      <c r="F3" s="248"/>
      <c r="G3" s="248"/>
      <c r="H3" s="249"/>
      <c r="I3" s="253" t="s">
        <v>203</v>
      </c>
      <c r="J3" s="254"/>
    </row>
    <row r="4" spans="1:10" ht="12.75">
      <c r="A4" s="240"/>
      <c r="B4" s="241"/>
      <c r="C4" s="250"/>
      <c r="D4" s="251"/>
      <c r="E4" s="251"/>
      <c r="F4" s="251"/>
      <c r="G4" s="251"/>
      <c r="H4" s="252"/>
      <c r="I4" s="253" t="s">
        <v>204</v>
      </c>
      <c r="J4" s="254"/>
    </row>
    <row r="5" spans="1:10" ht="13.5">
      <c r="A5" s="242"/>
      <c r="B5" s="243"/>
      <c r="C5" s="255" t="s">
        <v>205</v>
      </c>
      <c r="D5" s="256"/>
      <c r="E5" s="257"/>
      <c r="F5" s="255" t="s">
        <v>206</v>
      </c>
      <c r="G5" s="256"/>
      <c r="H5" s="256"/>
      <c r="I5" s="217"/>
      <c r="J5" s="218"/>
    </row>
    <row r="6" spans="1:10" s="19" customFormat="1" ht="19.5">
      <c r="A6" s="211" t="s">
        <v>207</v>
      </c>
      <c r="B6" s="212"/>
      <c r="C6" s="233">
        <v>0</v>
      </c>
      <c r="D6" s="234"/>
      <c r="E6" s="213"/>
      <c r="F6" s="233" t="s">
        <v>208</v>
      </c>
      <c r="G6" s="234"/>
      <c r="H6" s="234"/>
      <c r="I6" s="217"/>
      <c r="J6" s="218"/>
    </row>
    <row r="7" spans="1:10" s="10" customFormat="1" ht="16.5" customHeight="1">
      <c r="A7" s="9" t="s">
        <v>7</v>
      </c>
      <c r="B7" s="9"/>
      <c r="C7" s="22" t="str">
        <f>+'POA-05'!C7:G7</f>
        <v>PROMOCION EMPRESARIAL - SISTEMAS DE PRODUCCION SOSTENIBLES</v>
      </c>
      <c r="D7" s="23"/>
      <c r="E7" s="23"/>
      <c r="F7" s="23"/>
      <c r="I7" s="15"/>
      <c r="J7" s="11"/>
    </row>
    <row r="8" spans="1:10" s="10" customFormat="1" ht="15" customHeight="1">
      <c r="A8" s="9"/>
      <c r="B8" s="9"/>
      <c r="C8" s="15"/>
      <c r="D8" s="15"/>
      <c r="E8" s="15"/>
      <c r="F8" s="15"/>
      <c r="G8" s="15"/>
      <c r="H8" s="15"/>
      <c r="I8" s="15"/>
      <c r="J8" s="11"/>
    </row>
    <row r="9" spans="1:10" s="10" customFormat="1" ht="13.5" customHeight="1">
      <c r="A9" s="11" t="s">
        <v>8</v>
      </c>
      <c r="B9" s="11"/>
      <c r="C9" s="26">
        <f>+'POA-01'!C8</f>
        <v>561227100</v>
      </c>
      <c r="D9" s="15"/>
      <c r="E9" s="15"/>
      <c r="F9" s="15"/>
      <c r="G9" s="21" t="str">
        <f>'POA-01'!I7</f>
        <v>CODIGO</v>
      </c>
      <c r="H9" s="21" t="str">
        <f>'POA-01'!J7</f>
        <v>0113-0900-2</v>
      </c>
      <c r="I9" s="15"/>
      <c r="J9" s="11"/>
    </row>
    <row r="10" spans="1:10" s="10" customFormat="1" ht="14.25">
      <c r="A10" s="160" t="s">
        <v>180</v>
      </c>
      <c r="B10" s="11"/>
      <c r="C10" s="27"/>
      <c r="D10" s="15"/>
      <c r="E10" s="15"/>
      <c r="F10" s="15"/>
      <c r="G10" s="15"/>
      <c r="H10" s="15"/>
      <c r="I10" s="15"/>
      <c r="J10" s="11"/>
    </row>
    <row r="11" spans="1:10" s="10" customFormat="1" ht="14.25">
      <c r="A11" s="11" t="s">
        <v>9</v>
      </c>
      <c r="B11" s="11"/>
      <c r="C11" s="26">
        <f>+'POA-01'!C8</f>
        <v>561227100</v>
      </c>
      <c r="D11" s="15"/>
      <c r="E11" s="15"/>
      <c r="F11" s="15"/>
      <c r="G11" s="15"/>
      <c r="H11" s="15"/>
      <c r="I11" s="15"/>
      <c r="J11" s="11"/>
    </row>
    <row r="12" s="8" customFormat="1" ht="11.25"/>
    <row r="13" s="8" customFormat="1" ht="11.25"/>
    <row r="14" spans="1:8" s="12" customFormat="1" ht="12" thickBot="1">
      <c r="A14" s="129" t="s">
        <v>35</v>
      </c>
      <c r="B14" s="36"/>
      <c r="C14" s="36"/>
      <c r="D14" s="36"/>
      <c r="E14" s="36"/>
      <c r="F14" s="36"/>
      <c r="G14" s="36"/>
      <c r="H14" s="37" t="s">
        <v>36</v>
      </c>
    </row>
    <row r="15" spans="1:9" s="14" customFormat="1" ht="23.25" thickBot="1">
      <c r="A15" s="130" t="s">
        <v>50</v>
      </c>
      <c r="B15" s="131" t="s">
        <v>34</v>
      </c>
      <c r="C15" s="131" t="s">
        <v>28</v>
      </c>
      <c r="D15" s="132" t="s">
        <v>29</v>
      </c>
      <c r="E15" s="132" t="s">
        <v>25</v>
      </c>
      <c r="F15" s="132" t="s">
        <v>40</v>
      </c>
      <c r="G15" s="132" t="s">
        <v>39</v>
      </c>
      <c r="H15" s="133" t="s">
        <v>38</v>
      </c>
      <c r="I15" s="164"/>
    </row>
    <row r="16" spans="1:10" s="14" customFormat="1" ht="12">
      <c r="A16" s="123"/>
      <c r="B16" s="136"/>
      <c r="C16" s="124"/>
      <c r="D16" s="134"/>
      <c r="E16" s="107"/>
      <c r="F16" s="135"/>
      <c r="G16" s="135"/>
      <c r="H16" s="134"/>
      <c r="I16" s="163"/>
      <c r="J16" s="165"/>
    </row>
    <row r="17" spans="1:10" s="14" customFormat="1" ht="12">
      <c r="A17" s="103"/>
      <c r="B17" s="124"/>
      <c r="C17" s="124"/>
      <c r="D17" s="134"/>
      <c r="E17" s="107"/>
      <c r="F17" s="135"/>
      <c r="G17" s="135"/>
      <c r="H17" s="134"/>
      <c r="I17" s="163"/>
      <c r="J17" s="165"/>
    </row>
    <row r="18" spans="1:9" s="14" customFormat="1" ht="12">
      <c r="A18" s="123"/>
      <c r="C18" s="124"/>
      <c r="D18" s="123"/>
      <c r="F18" s="135"/>
      <c r="G18" s="135"/>
      <c r="H18" s="134"/>
      <c r="I18" s="163"/>
    </row>
    <row r="19" spans="1:9" s="14" customFormat="1" ht="12">
      <c r="A19" s="123"/>
      <c r="B19" s="137"/>
      <c r="C19" s="124"/>
      <c r="D19" s="134"/>
      <c r="E19" s="107"/>
      <c r="F19" s="135"/>
      <c r="G19" s="135"/>
      <c r="H19" s="134"/>
      <c r="I19" s="163"/>
    </row>
    <row r="20" spans="1:9" s="14" customFormat="1" ht="11.25">
      <c r="A20" s="103"/>
      <c r="B20" s="137"/>
      <c r="C20" s="123"/>
      <c r="D20" s="134"/>
      <c r="E20" s="107"/>
      <c r="F20" s="135"/>
      <c r="G20" s="135"/>
      <c r="H20" s="134"/>
      <c r="I20" s="8"/>
    </row>
    <row r="21" spans="1:8" s="8" customFormat="1" ht="11.25">
      <c r="A21" s="138"/>
      <c r="B21" s="139"/>
      <c r="C21" s="140"/>
      <c r="D21" s="141"/>
      <c r="E21" s="142"/>
      <c r="F21" s="143"/>
      <c r="G21" s="143"/>
      <c r="H21" s="141"/>
    </row>
    <row r="22" spans="1:8" s="8" customFormat="1" ht="11.25">
      <c r="A22" s="138"/>
      <c r="B22" s="139"/>
      <c r="C22" s="140"/>
      <c r="D22" s="141"/>
      <c r="E22" s="142"/>
      <c r="F22" s="143"/>
      <c r="G22" s="143"/>
      <c r="H22" s="141"/>
    </row>
    <row r="23" spans="1:8" s="8" customFormat="1" ht="11.25">
      <c r="A23" s="138"/>
      <c r="B23" s="139"/>
      <c r="C23" s="140"/>
      <c r="D23" s="141"/>
      <c r="E23" s="142"/>
      <c r="F23" s="143"/>
      <c r="G23" s="143"/>
      <c r="H23" s="141"/>
    </row>
    <row r="24" spans="1:8" s="8" customFormat="1" ht="11.25">
      <c r="A24" s="138"/>
      <c r="B24" s="60"/>
      <c r="C24" s="140"/>
      <c r="D24" s="141"/>
      <c r="E24" s="142"/>
      <c r="F24" s="143"/>
      <c r="G24" s="143"/>
      <c r="H24" s="141"/>
    </row>
    <row r="25" spans="1:8" s="8" customFormat="1" ht="11.25">
      <c r="A25" s="138"/>
      <c r="B25" s="7"/>
      <c r="C25" s="140"/>
      <c r="D25" s="141"/>
      <c r="E25" s="142"/>
      <c r="F25" s="143"/>
      <c r="G25" s="143"/>
      <c r="H25" s="141"/>
    </row>
    <row r="26" spans="1:8" s="8" customFormat="1" ht="11.25">
      <c r="A26" s="5"/>
      <c r="B26" s="128"/>
      <c r="C26" s="90"/>
      <c r="D26" s="58"/>
      <c r="E26" s="58"/>
      <c r="F26" s="58"/>
      <c r="G26" s="58"/>
      <c r="H26" s="58"/>
    </row>
    <row r="27" spans="1:8" s="8" customFormat="1" ht="11.25">
      <c r="A27" s="6"/>
      <c r="C27" s="6"/>
      <c r="D27" s="68"/>
      <c r="E27" s="68"/>
      <c r="F27" s="59" t="s">
        <v>30</v>
      </c>
      <c r="G27" s="59">
        <f>+G16+G17</f>
        <v>0</v>
      </c>
      <c r="H27" s="59"/>
    </row>
    <row r="28" spans="4:8" s="8" customFormat="1" ht="11.25">
      <c r="D28" s="62"/>
      <c r="E28" s="62"/>
      <c r="F28" s="62"/>
      <c r="G28" s="62"/>
      <c r="H28" s="62"/>
    </row>
    <row r="29" s="8" customFormat="1" ht="11.25"/>
    <row r="30" s="8" customFormat="1" ht="11.25"/>
    <row r="31" s="8" customFormat="1" ht="12.75">
      <c r="B31" s="2"/>
    </row>
    <row r="32" s="8" customFormat="1" ht="12.75">
      <c r="B32" s="2"/>
    </row>
    <row r="33" spans="1:9" s="8" customFormat="1" ht="12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9">
    <mergeCell ref="F6:H6"/>
    <mergeCell ref="A1:B5"/>
    <mergeCell ref="C1:H4"/>
    <mergeCell ref="I3:J3"/>
    <mergeCell ref="I4:J4"/>
    <mergeCell ref="C5:E5"/>
    <mergeCell ref="F5:H5"/>
    <mergeCell ref="A6:B6"/>
    <mergeCell ref="C6:E6"/>
  </mergeCells>
  <printOptions horizontalCentered="1" verticalCentered="1"/>
  <pageMargins left="0.984251968503937" right="0.984251968503937" top="1.062992125984252" bottom="0.984251968503937" header="0" footer="0"/>
  <pageSetup horizontalDpi="600" verticalDpi="600" orientation="landscape" paperSize="1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="90" zoomScaleNormal="90" zoomScalePageLayoutView="0" workbookViewId="0" topLeftCell="A7">
      <selection activeCell="E32" sqref="E32"/>
    </sheetView>
  </sheetViews>
  <sheetFormatPr defaultColWidth="11.421875" defaultRowHeight="12.75"/>
  <cols>
    <col min="1" max="1" width="5.57421875" style="2" customWidth="1"/>
    <col min="2" max="2" width="37.140625" style="2" customWidth="1"/>
    <col min="3" max="3" width="19.7109375" style="2" customWidth="1"/>
    <col min="4" max="4" width="10.00390625" style="2" customWidth="1"/>
    <col min="5" max="5" width="10.57421875" style="2" customWidth="1"/>
    <col min="6" max="6" width="8.28125" style="2" customWidth="1"/>
    <col min="7" max="7" width="13.28125" style="2" customWidth="1"/>
    <col min="8" max="8" width="14.8515625" style="2" customWidth="1"/>
    <col min="9" max="9" width="17.7109375" style="2" customWidth="1"/>
    <col min="10" max="10" width="9.28125" style="2" hidden="1" customWidth="1"/>
    <col min="11" max="11" width="16.8515625" style="2" customWidth="1"/>
    <col min="12" max="16384" width="11.421875" style="2" customWidth="1"/>
  </cols>
  <sheetData>
    <row r="1" spans="1:10" ht="12.75">
      <c r="A1" s="238"/>
      <c r="B1" s="239"/>
      <c r="C1" s="244" t="s">
        <v>202</v>
      </c>
      <c r="D1" s="245"/>
      <c r="E1" s="245"/>
      <c r="F1" s="245"/>
      <c r="G1" s="245"/>
      <c r="H1" s="246"/>
      <c r="I1" s="227"/>
      <c r="J1" s="227"/>
    </row>
    <row r="2" spans="1:10" ht="12.75">
      <c r="A2" s="240"/>
      <c r="B2" s="241"/>
      <c r="C2" s="247"/>
      <c r="D2" s="248"/>
      <c r="E2" s="248"/>
      <c r="F2" s="248"/>
      <c r="G2" s="248"/>
      <c r="H2" s="249"/>
      <c r="I2" s="227"/>
      <c r="J2" s="227"/>
    </row>
    <row r="3" spans="1:10" ht="12.75">
      <c r="A3" s="240"/>
      <c r="B3" s="241"/>
      <c r="C3" s="247"/>
      <c r="D3" s="248"/>
      <c r="E3" s="248"/>
      <c r="F3" s="248"/>
      <c r="G3" s="248"/>
      <c r="H3" s="249"/>
      <c r="I3" s="279" t="s">
        <v>203</v>
      </c>
      <c r="J3" s="279"/>
    </row>
    <row r="4" spans="1:10" ht="14.25" customHeight="1">
      <c r="A4" s="240"/>
      <c r="B4" s="241"/>
      <c r="C4" s="250"/>
      <c r="D4" s="251"/>
      <c r="E4" s="251"/>
      <c r="F4" s="251"/>
      <c r="G4" s="251"/>
      <c r="H4" s="252"/>
      <c r="I4" s="279" t="s">
        <v>204</v>
      </c>
      <c r="J4" s="279"/>
    </row>
    <row r="5" spans="1:10" ht="15" customHeight="1">
      <c r="A5" s="242"/>
      <c r="B5" s="243"/>
      <c r="C5" s="255" t="s">
        <v>205</v>
      </c>
      <c r="D5" s="256"/>
      <c r="E5" s="257"/>
      <c r="F5" s="255" t="s">
        <v>206</v>
      </c>
      <c r="G5" s="256"/>
      <c r="H5" s="256"/>
      <c r="I5" s="227"/>
      <c r="J5" s="227"/>
    </row>
    <row r="6" spans="1:10" ht="15" customHeight="1">
      <c r="A6" s="211" t="s">
        <v>207</v>
      </c>
      <c r="B6" s="212"/>
      <c r="C6" s="233">
        <v>0</v>
      </c>
      <c r="D6" s="234"/>
      <c r="E6" s="213"/>
      <c r="F6" s="233" t="s">
        <v>208</v>
      </c>
      <c r="G6" s="234"/>
      <c r="H6" s="234"/>
      <c r="I6" s="227"/>
      <c r="J6" s="227"/>
    </row>
    <row r="7" spans="1:7" s="10" customFormat="1" ht="14.25">
      <c r="A7" s="9" t="s">
        <v>7</v>
      </c>
      <c r="B7" s="9"/>
      <c r="C7" s="167" t="s">
        <v>175</v>
      </c>
      <c r="D7" s="167"/>
      <c r="E7" s="167"/>
      <c r="F7" s="167"/>
      <c r="G7" s="167"/>
    </row>
    <row r="8" spans="1:10" s="10" customFormat="1" ht="15" customHeight="1">
      <c r="A8" s="9"/>
      <c r="B8" s="9"/>
      <c r="C8" s="15"/>
      <c r="D8" s="15"/>
      <c r="E8" s="15"/>
      <c r="F8" s="15"/>
      <c r="G8" s="15"/>
      <c r="H8" s="15"/>
      <c r="I8" s="15"/>
      <c r="J8" s="11"/>
    </row>
    <row r="9" spans="1:10" s="10" customFormat="1" ht="14.25">
      <c r="A9" s="11" t="s">
        <v>8</v>
      </c>
      <c r="B9" s="11"/>
      <c r="C9" s="26">
        <f>+'POA-01'!C8</f>
        <v>561227100</v>
      </c>
      <c r="D9" s="15"/>
      <c r="E9" s="15"/>
      <c r="F9" s="15"/>
      <c r="G9" s="15"/>
      <c r="H9" s="15"/>
      <c r="I9" s="15"/>
      <c r="J9" s="11"/>
    </row>
    <row r="10" spans="1:10" s="10" customFormat="1" ht="14.25">
      <c r="A10" s="160"/>
      <c r="B10" s="11"/>
      <c r="C10" s="27"/>
      <c r="D10" s="15"/>
      <c r="E10" s="15"/>
      <c r="F10" s="15"/>
      <c r="G10" s="15"/>
      <c r="H10" s="21" t="str">
        <f>'POA-01'!I7</f>
        <v>CODIGO</v>
      </c>
      <c r="I10" s="24" t="str">
        <f>'POA-01'!J7</f>
        <v>0113-0900-2</v>
      </c>
      <c r="J10" s="11"/>
    </row>
    <row r="11" spans="1:10" s="10" customFormat="1" ht="14.25">
      <c r="A11" s="11" t="s">
        <v>9</v>
      </c>
      <c r="B11" s="11"/>
      <c r="C11" s="26">
        <f>+'POA-01'!C8</f>
        <v>561227100</v>
      </c>
      <c r="D11" s="15"/>
      <c r="E11" s="15"/>
      <c r="F11" s="15"/>
      <c r="G11" s="15"/>
      <c r="H11" s="15"/>
      <c r="I11" s="15"/>
      <c r="J11" s="11"/>
    </row>
    <row r="13" spans="1:9" s="12" customFormat="1" ht="12" thickBot="1">
      <c r="A13" s="36" t="s">
        <v>41</v>
      </c>
      <c r="B13" s="36"/>
      <c r="C13" s="36"/>
      <c r="D13" s="36"/>
      <c r="E13" s="36"/>
      <c r="F13" s="36"/>
      <c r="G13" s="36"/>
      <c r="H13" s="36"/>
      <c r="I13" s="37" t="s">
        <v>47</v>
      </c>
    </row>
    <row r="14" spans="1:9" s="14" customFormat="1" ht="12.75" customHeight="1">
      <c r="A14" s="270" t="s">
        <v>50</v>
      </c>
      <c r="B14" s="297" t="s">
        <v>15</v>
      </c>
      <c r="C14" s="297" t="s">
        <v>26</v>
      </c>
      <c r="D14" s="294" t="s">
        <v>0</v>
      </c>
      <c r="E14" s="295"/>
      <c r="F14" s="296"/>
      <c r="G14" s="299" t="s">
        <v>44</v>
      </c>
      <c r="H14" s="299" t="s">
        <v>43</v>
      </c>
      <c r="I14" s="301" t="s">
        <v>3</v>
      </c>
    </row>
    <row r="15" spans="1:9" s="14" customFormat="1" ht="18.75" thickBot="1">
      <c r="A15" s="271"/>
      <c r="B15" s="298"/>
      <c r="C15" s="298"/>
      <c r="D15" s="77" t="s">
        <v>42</v>
      </c>
      <c r="E15" s="77" t="s">
        <v>4</v>
      </c>
      <c r="F15" s="77" t="s">
        <v>5</v>
      </c>
      <c r="G15" s="300"/>
      <c r="H15" s="300"/>
      <c r="I15" s="302"/>
    </row>
    <row r="16" spans="1:9" s="8" customFormat="1" ht="11.25">
      <c r="A16" s="269" t="s">
        <v>45</v>
      </c>
      <c r="B16" s="269"/>
      <c r="C16" s="269"/>
      <c r="D16" s="269"/>
      <c r="E16" s="269"/>
      <c r="F16" s="269"/>
      <c r="G16" s="269"/>
      <c r="H16" s="269"/>
      <c r="I16" s="269"/>
    </row>
    <row r="17" spans="1:11" s="8" customFormat="1" ht="48">
      <c r="A17" s="123">
        <v>1</v>
      </c>
      <c r="B17" s="124" t="s">
        <v>192</v>
      </c>
      <c r="C17" s="144">
        <v>40715198</v>
      </c>
      <c r="D17" s="170">
        <v>40211</v>
      </c>
      <c r="E17" s="170">
        <v>77066</v>
      </c>
      <c r="F17" s="1">
        <v>10</v>
      </c>
      <c r="G17" s="45"/>
      <c r="H17" s="45"/>
      <c r="I17" s="169" t="s">
        <v>199</v>
      </c>
      <c r="J17" s="115"/>
      <c r="K17" s="115"/>
    </row>
    <row r="18" spans="1:11" s="8" customFormat="1" ht="45.75" customHeight="1">
      <c r="A18" s="123">
        <v>2</v>
      </c>
      <c r="B18" s="124" t="s">
        <v>193</v>
      </c>
      <c r="C18" s="144">
        <v>80000000</v>
      </c>
      <c r="D18" s="170">
        <v>40211</v>
      </c>
      <c r="E18" s="170">
        <v>40542</v>
      </c>
      <c r="F18" s="1">
        <v>10</v>
      </c>
      <c r="G18" s="45"/>
      <c r="H18" s="45"/>
      <c r="I18" s="169" t="s">
        <v>199</v>
      </c>
      <c r="J18" s="115"/>
      <c r="K18" s="115"/>
    </row>
    <row r="19" spans="1:11" s="8" customFormat="1" ht="48">
      <c r="A19" s="123">
        <v>3</v>
      </c>
      <c r="B19" s="124" t="s">
        <v>177</v>
      </c>
      <c r="C19" s="144">
        <v>200000000</v>
      </c>
      <c r="D19" s="170">
        <v>40211</v>
      </c>
      <c r="E19" s="170">
        <v>77066</v>
      </c>
      <c r="F19" s="1">
        <v>10</v>
      </c>
      <c r="G19" s="41"/>
      <c r="H19" s="41"/>
      <c r="I19" s="169" t="s">
        <v>199</v>
      </c>
      <c r="J19" s="115"/>
      <c r="K19" s="115"/>
    </row>
    <row r="20" spans="1:9" s="8" customFormat="1" ht="12" customHeight="1">
      <c r="A20" s="293" t="s">
        <v>165</v>
      </c>
      <c r="B20" s="303"/>
      <c r="C20" s="52">
        <f>SUM(C17:C19)</f>
        <v>320715198</v>
      </c>
      <c r="D20" s="42"/>
      <c r="E20" s="42"/>
      <c r="F20" s="42"/>
      <c r="G20" s="42"/>
      <c r="H20" s="42"/>
      <c r="I20" s="42"/>
    </row>
    <row r="21" spans="1:9" s="8" customFormat="1" ht="11.25">
      <c r="A21" s="269" t="s">
        <v>46</v>
      </c>
      <c r="B21" s="269"/>
      <c r="C21" s="269"/>
      <c r="D21" s="269"/>
      <c r="E21" s="269"/>
      <c r="F21" s="269"/>
      <c r="G21" s="269"/>
      <c r="H21" s="269"/>
      <c r="I21" s="269"/>
    </row>
    <row r="22" spans="1:12" s="8" customFormat="1" ht="48">
      <c r="A22" s="41">
        <v>1</v>
      </c>
      <c r="B22" s="41" t="s">
        <v>178</v>
      </c>
      <c r="C22" s="48">
        <v>40511902</v>
      </c>
      <c r="D22" s="170">
        <v>40211</v>
      </c>
      <c r="E22" s="170">
        <v>77066</v>
      </c>
      <c r="F22" s="1">
        <v>10</v>
      </c>
      <c r="G22" s="41"/>
      <c r="H22" s="41"/>
      <c r="I22" s="169" t="s">
        <v>199</v>
      </c>
      <c r="J22" s="115"/>
      <c r="K22" s="115"/>
      <c r="L22" s="115"/>
    </row>
    <row r="23" spans="1:12" s="8" customFormat="1" ht="48">
      <c r="A23" s="41">
        <v>3</v>
      </c>
      <c r="B23" s="41" t="s">
        <v>179</v>
      </c>
      <c r="C23" s="144">
        <v>117000000</v>
      </c>
      <c r="D23" s="170">
        <v>40211</v>
      </c>
      <c r="E23" s="170">
        <v>77066</v>
      </c>
      <c r="F23" s="1">
        <v>10</v>
      </c>
      <c r="G23" s="41"/>
      <c r="H23" s="41"/>
      <c r="I23" s="169" t="s">
        <v>199</v>
      </c>
      <c r="J23" s="115"/>
      <c r="K23" s="115"/>
      <c r="L23" s="115"/>
    </row>
    <row r="24" spans="1:12" s="8" customFormat="1" ht="48">
      <c r="A24" s="41">
        <v>4</v>
      </c>
      <c r="B24" s="136" t="s">
        <v>185</v>
      </c>
      <c r="C24" s="48">
        <v>20000000</v>
      </c>
      <c r="D24" s="170">
        <v>40211</v>
      </c>
      <c r="E24" s="170">
        <v>77066</v>
      </c>
      <c r="F24" s="1">
        <v>10</v>
      </c>
      <c r="G24" s="44"/>
      <c r="H24" s="44"/>
      <c r="I24" s="169" t="s">
        <v>199</v>
      </c>
      <c r="J24" s="115"/>
      <c r="K24" s="115"/>
      <c r="L24" s="115"/>
    </row>
    <row r="25" spans="1:9" s="8" customFormat="1" ht="13.5" customHeight="1">
      <c r="A25" s="293" t="s">
        <v>165</v>
      </c>
      <c r="B25" s="293"/>
      <c r="C25" s="52">
        <f>SUM(C22:C24)</f>
        <v>177511902</v>
      </c>
      <c r="D25" s="49"/>
      <c r="E25" s="49"/>
      <c r="F25" s="49"/>
      <c r="G25" s="42"/>
      <c r="H25" s="42"/>
      <c r="I25" s="42"/>
    </row>
    <row r="26" spans="1:9" s="8" customFormat="1" ht="11.25">
      <c r="A26" s="145"/>
      <c r="B26" s="145"/>
      <c r="C26" s="145"/>
      <c r="D26" s="145"/>
      <c r="E26" s="145"/>
      <c r="F26" s="145"/>
      <c r="G26" s="145"/>
      <c r="H26" s="145"/>
      <c r="I26" s="145"/>
    </row>
    <row r="27" spans="1:9" s="8" customFormat="1" ht="11.25">
      <c r="A27" s="145"/>
      <c r="B27" s="145"/>
      <c r="C27" s="145"/>
      <c r="D27" s="145"/>
      <c r="E27" s="145"/>
      <c r="F27" s="145"/>
      <c r="G27" s="145"/>
      <c r="H27" s="145"/>
      <c r="I27" s="145"/>
    </row>
    <row r="28" spans="1:9" s="8" customFormat="1" ht="11.25">
      <c r="A28" s="145"/>
      <c r="B28" s="18" t="s">
        <v>30</v>
      </c>
      <c r="C28" s="114">
        <f>+C20+C25</f>
        <v>498227100</v>
      </c>
      <c r="D28" s="145"/>
      <c r="E28" s="145"/>
      <c r="F28" s="145"/>
      <c r="G28" s="145"/>
      <c r="H28" s="145"/>
      <c r="I28" s="145"/>
    </row>
    <row r="29" spans="1:9" s="8" customFormat="1" ht="11.25">
      <c r="A29" s="145"/>
      <c r="B29" s="145"/>
      <c r="C29" s="145"/>
      <c r="D29" s="145"/>
      <c r="E29" s="145"/>
      <c r="F29" s="145"/>
      <c r="G29" s="145"/>
      <c r="H29" s="145"/>
      <c r="I29" s="145"/>
    </row>
    <row r="30" spans="1:9" s="8" customFormat="1" ht="11.25">
      <c r="A30" s="145"/>
      <c r="B30" s="145"/>
      <c r="C30" s="145"/>
      <c r="D30" s="145"/>
      <c r="E30" s="145"/>
      <c r="F30" s="145"/>
      <c r="G30" s="145"/>
      <c r="H30" s="145"/>
      <c r="I30" s="145"/>
    </row>
    <row r="31" spans="1:9" s="8" customFormat="1" ht="11.25">
      <c r="A31" s="145"/>
      <c r="B31" s="145"/>
      <c r="C31" s="145"/>
      <c r="D31" s="145"/>
      <c r="E31" s="145"/>
      <c r="F31" s="145"/>
      <c r="G31" s="145"/>
      <c r="H31" s="145"/>
      <c r="I31" s="145"/>
    </row>
    <row r="32" spans="1:9" s="8" customFormat="1" ht="11.25">
      <c r="A32" s="145"/>
      <c r="B32" s="145"/>
      <c r="C32" s="145"/>
      <c r="D32" s="145"/>
      <c r="E32" s="145"/>
      <c r="F32" s="145"/>
      <c r="G32" s="145"/>
      <c r="H32" s="145"/>
      <c r="I32" s="145"/>
    </row>
    <row r="33" spans="1:9" s="8" customFormat="1" ht="11.25">
      <c r="A33" s="17"/>
      <c r="B33" s="17"/>
      <c r="C33" s="17"/>
      <c r="D33" s="17"/>
      <c r="E33" s="17"/>
      <c r="F33" s="17"/>
      <c r="G33" s="17"/>
      <c r="H33" s="17"/>
      <c r="I33" s="17"/>
    </row>
    <row r="34" spans="1:9" s="8" customFormat="1" ht="11.25">
      <c r="A34" s="17"/>
      <c r="B34" s="17"/>
      <c r="C34" s="17"/>
      <c r="D34" s="17"/>
      <c r="E34" s="17"/>
      <c r="F34" s="17"/>
      <c r="G34" s="17"/>
      <c r="H34" s="17"/>
      <c r="I34" s="17"/>
    </row>
    <row r="35" spans="1:9" s="8" customFormat="1" ht="11.25">
      <c r="A35" s="17"/>
      <c r="B35" s="17"/>
      <c r="C35" s="17"/>
      <c r="D35" s="17"/>
      <c r="E35" s="17"/>
      <c r="F35" s="17"/>
      <c r="G35" s="17"/>
      <c r="H35" s="17"/>
      <c r="I35" s="17"/>
    </row>
    <row r="36" spans="1:9" s="8" customFormat="1" ht="11.25">
      <c r="A36" s="17"/>
      <c r="B36" s="17"/>
      <c r="C36" s="17"/>
      <c r="D36" s="17"/>
      <c r="E36" s="17"/>
      <c r="F36" s="17"/>
      <c r="G36" s="17"/>
      <c r="H36" s="17"/>
      <c r="I36" s="17"/>
    </row>
    <row r="37" spans="1:9" s="8" customFormat="1" ht="11.25">
      <c r="A37" s="17"/>
      <c r="B37" s="17"/>
      <c r="C37" s="17"/>
      <c r="D37" s="17"/>
      <c r="E37" s="17"/>
      <c r="F37" s="17"/>
      <c r="G37" s="17"/>
      <c r="H37" s="17"/>
      <c r="I37" s="17"/>
    </row>
    <row r="38" spans="1:9" s="8" customFormat="1" ht="11.25">
      <c r="A38" s="17"/>
      <c r="B38" s="17"/>
      <c r="C38" s="17"/>
      <c r="D38" s="17"/>
      <c r="E38" s="17"/>
      <c r="F38" s="17"/>
      <c r="G38" s="17"/>
      <c r="H38" s="17"/>
      <c r="I38" s="17"/>
    </row>
    <row r="39" spans="1:9" s="8" customFormat="1" ht="11.25">
      <c r="A39" s="17"/>
      <c r="B39" s="17"/>
      <c r="C39" s="17"/>
      <c r="D39" s="17"/>
      <c r="E39" s="17"/>
      <c r="F39" s="17"/>
      <c r="G39" s="17"/>
      <c r="H39" s="17"/>
      <c r="I39" s="17"/>
    </row>
    <row r="40" s="8" customFormat="1" ht="11.25"/>
    <row r="41" s="8" customFormat="1" ht="11.25"/>
    <row r="42" s="8" customFormat="1" ht="11.25"/>
    <row r="43" s="8" customFormat="1" ht="11.25"/>
    <row r="44" s="8" customFormat="1" ht="11.25"/>
    <row r="45" s="8" customFormat="1" ht="11.25"/>
    <row r="46" s="8" customFormat="1" ht="11.25"/>
    <row r="47" s="8" customFormat="1" ht="11.25"/>
    <row r="48" s="8" customFormat="1" ht="11.25"/>
    <row r="49" s="8" customFormat="1" ht="11.25"/>
    <row r="50" s="8" customFormat="1" ht="11.25"/>
    <row r="51" s="8" customFormat="1" ht="11.25"/>
    <row r="52" s="8" customFormat="1" ht="11.25"/>
    <row r="53" s="8" customFormat="1" ht="11.25"/>
    <row r="54" s="8" customFormat="1" ht="11.25"/>
    <row r="55" s="8" customFormat="1" ht="11.25"/>
    <row r="56" s="8" customFormat="1" ht="11.25"/>
    <row r="57" s="8" customFormat="1" ht="11.25"/>
    <row r="58" s="8" customFormat="1" ht="11.25"/>
    <row r="59" s="8" customFormat="1" ht="11.25"/>
    <row r="60" s="8" customFormat="1" ht="11.25"/>
    <row r="61" s="8" customFormat="1" ht="11.25"/>
    <row r="62" s="8" customFormat="1" ht="11.25"/>
    <row r="63" s="8" customFormat="1" ht="11.25"/>
    <row r="64" s="8" customFormat="1" ht="11.25"/>
    <row r="65" s="8" customFormat="1" ht="11.25"/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  <row r="73" s="8" customFormat="1" ht="11.25"/>
    <row r="74" s="8" customFormat="1" ht="11.25"/>
    <row r="75" s="8" customFormat="1" ht="11.25"/>
    <row r="76" s="8" customFormat="1" ht="11.25"/>
    <row r="77" s="8" customFormat="1" ht="11.25"/>
    <row r="78" s="8" customFormat="1" ht="11.25"/>
    <row r="79" s="8" customFormat="1" ht="11.25"/>
    <row r="80" s="8" customFormat="1" ht="11.25"/>
    <row r="81" s="8" customFormat="1" ht="11.25"/>
    <row r="82" s="8" customFormat="1" ht="11.25"/>
    <row r="83" s="8" customFormat="1" ht="11.25"/>
    <row r="84" s="8" customFormat="1" ht="11.25"/>
    <row r="85" s="8" customFormat="1" ht="11.25"/>
    <row r="86" s="8" customFormat="1" ht="11.25"/>
    <row r="87" s="8" customFormat="1" ht="11.25"/>
    <row r="88" s="8" customFormat="1" ht="11.25"/>
    <row r="89" s="8" customFormat="1" ht="11.25"/>
    <row r="90" s="8" customFormat="1" ht="11.25"/>
    <row r="91" s="8" customFormat="1" ht="11.25"/>
    <row r="92" s="8" customFormat="1" ht="11.25"/>
    <row r="93" s="8" customFormat="1" ht="11.25"/>
    <row r="94" s="8" customFormat="1" ht="11.25"/>
    <row r="95" s="8" customFormat="1" ht="11.25"/>
    <row r="96" s="8" customFormat="1" ht="11.25"/>
    <row r="97" s="8" customFormat="1" ht="11.25"/>
    <row r="98" s="8" customFormat="1" ht="11.25"/>
    <row r="99" s="8" customFormat="1" ht="11.25"/>
    <row r="100" s="8" customFormat="1" ht="11.25"/>
    <row r="101" s="8" customFormat="1" ht="11.25"/>
    <row r="102" s="8" customFormat="1" ht="11.25"/>
    <row r="103" s="8" customFormat="1" ht="11.25"/>
    <row r="104" s="8" customFormat="1" ht="11.25"/>
    <row r="105" s="8" customFormat="1" ht="11.25"/>
    <row r="106" s="8" customFormat="1" ht="11.25"/>
    <row r="107" s="8" customFormat="1" ht="11.25"/>
    <row r="108" s="8" customFormat="1" ht="11.25"/>
    <row r="109" s="8" customFormat="1" ht="11.25"/>
    <row r="110" s="8" customFormat="1" ht="11.25"/>
    <row r="111" s="8" customFormat="1" ht="11.25"/>
    <row r="112" s="8" customFormat="1" ht="11.25"/>
    <row r="113" s="8" customFormat="1" ht="11.25"/>
    <row r="114" s="8" customFormat="1" ht="11.25"/>
    <row r="115" s="8" customFormat="1" ht="11.25"/>
    <row r="116" s="8" customFormat="1" ht="11.25"/>
    <row r="117" s="8" customFormat="1" ht="11.25"/>
    <row r="118" s="8" customFormat="1" ht="11.25"/>
    <row r="119" s="8" customFormat="1" ht="11.25"/>
    <row r="120" s="8" customFormat="1" ht="11.25"/>
    <row r="121" s="8" customFormat="1" ht="11.25"/>
    <row r="122" s="8" customFormat="1" ht="11.25"/>
    <row r="123" s="8" customFormat="1" ht="11.25"/>
    <row r="124" s="8" customFormat="1" ht="11.25"/>
    <row r="125" s="8" customFormat="1" ht="11.25"/>
    <row r="126" s="8" customFormat="1" ht="11.25"/>
    <row r="127" s="8" customFormat="1" ht="11.25"/>
    <row r="128" s="8" customFormat="1" ht="11.25"/>
    <row r="129" s="8" customFormat="1" ht="11.25"/>
    <row r="130" s="8" customFormat="1" ht="11.25"/>
    <row r="131" s="8" customFormat="1" ht="11.25"/>
    <row r="132" s="8" customFormat="1" ht="11.25"/>
    <row r="133" s="8" customFormat="1" ht="11.25"/>
    <row r="134" s="8" customFormat="1" ht="11.25"/>
    <row r="135" s="8" customFormat="1" ht="11.25"/>
    <row r="136" s="8" customFormat="1" ht="11.25"/>
    <row r="137" s="8" customFormat="1" ht="11.25"/>
    <row r="138" s="8" customFormat="1" ht="11.25"/>
    <row r="139" s="8" customFormat="1" ht="11.25"/>
    <row r="140" s="8" customFormat="1" ht="11.25"/>
    <row r="141" s="8" customFormat="1" ht="11.25"/>
    <row r="142" s="8" customFormat="1" ht="11.25"/>
    <row r="143" s="8" customFormat="1" ht="11.25"/>
    <row r="144" s="8" customFormat="1" ht="11.25"/>
    <row r="145" s="8" customFormat="1" ht="11.25"/>
    <row r="146" s="8" customFormat="1" ht="11.25"/>
    <row r="147" s="8" customFormat="1" ht="11.25"/>
    <row r="148" s="8" customFormat="1" ht="11.25"/>
    <row r="149" s="8" customFormat="1" ht="11.25"/>
    <row r="150" s="8" customFormat="1" ht="11.25"/>
    <row r="151" s="8" customFormat="1" ht="11.25"/>
    <row r="152" s="8" customFormat="1" ht="11.25"/>
    <row r="153" s="8" customFormat="1" ht="11.25"/>
    <row r="154" s="8" customFormat="1" ht="11.25"/>
    <row r="155" s="8" customFormat="1" ht="11.25"/>
    <row r="156" s="8" customFormat="1" ht="11.25"/>
    <row r="157" s="8" customFormat="1" ht="11.25"/>
    <row r="158" s="8" customFormat="1" ht="11.25"/>
    <row r="159" s="8" customFormat="1" ht="11.25"/>
    <row r="160" s="8" customFormat="1" ht="11.25"/>
    <row r="161" s="8" customFormat="1" ht="11.25"/>
    <row r="162" s="8" customFormat="1" ht="11.25"/>
    <row r="163" s="8" customFormat="1" ht="11.25"/>
    <row r="164" s="8" customFormat="1" ht="11.25"/>
    <row r="165" s="8" customFormat="1" ht="11.25"/>
    <row r="166" s="8" customFormat="1" ht="11.25"/>
    <row r="167" s="8" customFormat="1" ht="11.25"/>
    <row r="168" s="8" customFormat="1" ht="11.25"/>
    <row r="169" s="8" customFormat="1" ht="11.25"/>
    <row r="170" s="8" customFormat="1" ht="11.25"/>
    <row r="171" s="8" customFormat="1" ht="11.25"/>
    <row r="172" s="8" customFormat="1" ht="11.25"/>
    <row r="173" s="8" customFormat="1" ht="11.25"/>
    <row r="174" s="8" customFormat="1" ht="11.25"/>
    <row r="175" s="8" customFormat="1" ht="11.25"/>
    <row r="176" s="8" customFormat="1" ht="11.25"/>
    <row r="177" s="8" customFormat="1" ht="11.25"/>
    <row r="178" s="8" customFormat="1" ht="11.25"/>
    <row r="179" s="8" customFormat="1" ht="11.25"/>
    <row r="180" s="8" customFormat="1" ht="11.25"/>
    <row r="181" s="8" customFormat="1" ht="11.25"/>
    <row r="182" s="8" customFormat="1" ht="11.25"/>
    <row r="183" s="8" customFormat="1" ht="11.25"/>
    <row r="184" s="8" customFormat="1" ht="11.25"/>
    <row r="185" s="8" customFormat="1" ht="11.25"/>
    <row r="186" s="8" customFormat="1" ht="11.25"/>
    <row r="187" s="8" customFormat="1" ht="11.25"/>
    <row r="188" s="8" customFormat="1" ht="11.25"/>
    <row r="189" s="8" customFormat="1" ht="11.25"/>
    <row r="190" s="8" customFormat="1" ht="11.25"/>
    <row r="191" s="8" customFormat="1" ht="11.25"/>
    <row r="192" s="8" customFormat="1" ht="11.25"/>
    <row r="193" s="8" customFormat="1" ht="11.25"/>
    <row r="194" s="8" customFormat="1" ht="11.25"/>
    <row r="195" s="8" customFormat="1" ht="11.25"/>
    <row r="196" s="8" customFormat="1" ht="11.25"/>
    <row r="197" s="8" customFormat="1" ht="11.25"/>
    <row r="198" s="8" customFormat="1" ht="11.25"/>
    <row r="199" s="8" customFormat="1" ht="11.25"/>
    <row r="200" s="8" customFormat="1" ht="11.25"/>
    <row r="201" s="8" customFormat="1" ht="11.25"/>
    <row r="202" s="8" customFormat="1" ht="11.25"/>
    <row r="203" s="8" customFormat="1" ht="11.25"/>
    <row r="204" s="8" customFormat="1" ht="11.25"/>
    <row r="205" s="8" customFormat="1" ht="11.25"/>
    <row r="206" s="8" customFormat="1" ht="11.25"/>
    <row r="207" s="8" customFormat="1" ht="11.25"/>
    <row r="208" s="8" customFormat="1" ht="11.25"/>
    <row r="209" s="8" customFormat="1" ht="11.25"/>
    <row r="210" s="8" customFormat="1" ht="11.25"/>
    <row r="211" s="8" customFormat="1" ht="11.25"/>
    <row r="212" s="8" customFormat="1" ht="11.25"/>
    <row r="213" s="8" customFormat="1" ht="11.25"/>
    <row r="214" s="8" customFormat="1" ht="11.25"/>
    <row r="215" s="8" customFormat="1" ht="11.25"/>
    <row r="216" s="8" customFormat="1" ht="11.25"/>
    <row r="217" s="8" customFormat="1" ht="11.25"/>
    <row r="218" s="8" customFormat="1" ht="11.25"/>
    <row r="219" s="8" customFormat="1" ht="11.25"/>
    <row r="220" s="8" customFormat="1" ht="11.25"/>
    <row r="221" s="8" customFormat="1" ht="11.25"/>
    <row r="222" s="8" customFormat="1" ht="11.25"/>
    <row r="223" s="8" customFormat="1" ht="11.25"/>
    <row r="224" s="8" customFormat="1" ht="11.25"/>
    <row r="225" s="8" customFormat="1" ht="11.25"/>
    <row r="226" s="8" customFormat="1" ht="11.25"/>
    <row r="227" s="8" customFormat="1" ht="11.25"/>
    <row r="228" s="8" customFormat="1" ht="11.25"/>
    <row r="229" s="8" customFormat="1" ht="11.25"/>
    <row r="230" s="8" customFormat="1" ht="11.25"/>
    <row r="231" s="8" customFormat="1" ht="11.25"/>
    <row r="232" s="8" customFormat="1" ht="11.25"/>
    <row r="233" s="8" customFormat="1" ht="11.25"/>
    <row r="234" s="8" customFormat="1" ht="11.25"/>
    <row r="235" s="8" customFormat="1" ht="11.25"/>
    <row r="236" s="8" customFormat="1" ht="11.25"/>
    <row r="237" s="8" customFormat="1" ht="11.25"/>
    <row r="238" s="8" customFormat="1" ht="11.25"/>
    <row r="239" s="8" customFormat="1" ht="11.25"/>
    <row r="240" s="8" customFormat="1" ht="11.25"/>
    <row r="241" s="8" customFormat="1" ht="11.25"/>
    <row r="242" s="8" customFormat="1" ht="11.25"/>
    <row r="243" s="8" customFormat="1" ht="11.25"/>
    <row r="244" s="8" customFormat="1" ht="11.25"/>
    <row r="245" s="8" customFormat="1" ht="11.25"/>
    <row r="246" s="8" customFormat="1" ht="11.25"/>
    <row r="247" s="8" customFormat="1" ht="11.25"/>
    <row r="248" s="8" customFormat="1" ht="11.25"/>
    <row r="249" s="8" customFormat="1" ht="11.25"/>
    <row r="250" s="8" customFormat="1" ht="11.25"/>
    <row r="251" s="8" customFormat="1" ht="11.25"/>
    <row r="252" s="8" customFormat="1" ht="11.25"/>
    <row r="253" s="8" customFormat="1" ht="11.25"/>
    <row r="254" s="8" customFormat="1" ht="11.25"/>
    <row r="255" s="8" customFormat="1" ht="11.25"/>
    <row r="256" s="8" customFormat="1" ht="11.25"/>
    <row r="257" s="8" customFormat="1" ht="11.25"/>
    <row r="258" s="8" customFormat="1" ht="11.25"/>
    <row r="259" s="8" customFormat="1" ht="11.25"/>
    <row r="260" s="8" customFormat="1" ht="11.25"/>
    <row r="261" s="8" customFormat="1" ht="11.25"/>
    <row r="262" s="8" customFormat="1" ht="11.25"/>
    <row r="263" s="8" customFormat="1" ht="11.25"/>
    <row r="264" s="8" customFormat="1" ht="11.25"/>
    <row r="265" s="8" customFormat="1" ht="11.25"/>
    <row r="266" s="8" customFormat="1" ht="11.25"/>
    <row r="267" s="8" customFormat="1" ht="11.25"/>
    <row r="268" s="8" customFormat="1" ht="11.25"/>
    <row r="269" s="8" customFormat="1" ht="11.25"/>
    <row r="270" s="8" customFormat="1" ht="11.25"/>
    <row r="271" s="8" customFormat="1" ht="11.25"/>
    <row r="272" s="8" customFormat="1" ht="11.25"/>
    <row r="273" s="8" customFormat="1" ht="11.25"/>
    <row r="274" s="8" customFormat="1" ht="11.25"/>
    <row r="275" s="8" customFormat="1" ht="11.25"/>
    <row r="276" s="8" customFormat="1" ht="11.25"/>
    <row r="277" s="8" customFormat="1" ht="11.25"/>
    <row r="278" s="8" customFormat="1" ht="11.25"/>
    <row r="279" s="8" customFormat="1" ht="11.25"/>
    <row r="280" s="8" customFormat="1" ht="11.25"/>
    <row r="281" s="8" customFormat="1" ht="11.25"/>
    <row r="282" s="8" customFormat="1" ht="11.25"/>
    <row r="283" s="8" customFormat="1" ht="11.25"/>
    <row r="284" s="8" customFormat="1" ht="11.25"/>
    <row r="285" s="8" customFormat="1" ht="11.25"/>
    <row r="286" s="8" customFormat="1" ht="11.25"/>
    <row r="287" s="8" customFormat="1" ht="11.25"/>
    <row r="288" s="8" customFormat="1" ht="11.25"/>
    <row r="289" s="8" customFormat="1" ht="11.25"/>
    <row r="290" s="8" customFormat="1" ht="11.25"/>
    <row r="291" s="8" customFormat="1" ht="11.25"/>
    <row r="292" s="8" customFormat="1" ht="11.25"/>
    <row r="293" s="8" customFormat="1" ht="11.25"/>
    <row r="294" s="8" customFormat="1" ht="11.25"/>
    <row r="295" s="8" customFormat="1" ht="11.25"/>
    <row r="296" s="8" customFormat="1" ht="11.25"/>
    <row r="297" s="8" customFormat="1" ht="11.25"/>
    <row r="298" s="8" customFormat="1" ht="11.25"/>
    <row r="299" s="8" customFormat="1" ht="11.25"/>
    <row r="300" s="8" customFormat="1" ht="11.25"/>
    <row r="301" s="8" customFormat="1" ht="11.25"/>
    <row r="302" s="8" customFormat="1" ht="11.25"/>
    <row r="303" s="8" customFormat="1" ht="11.25"/>
    <row r="304" s="8" customFormat="1" ht="11.25"/>
    <row r="305" s="8" customFormat="1" ht="11.25"/>
    <row r="306" s="8" customFormat="1" ht="11.25"/>
    <row r="307" s="8" customFormat="1" ht="11.25"/>
    <row r="308" s="8" customFormat="1" ht="11.25"/>
    <row r="309" s="8" customFormat="1" ht="11.25"/>
    <row r="310" s="8" customFormat="1" ht="11.25"/>
    <row r="311" s="8" customFormat="1" ht="11.25"/>
    <row r="312" s="8" customFormat="1" ht="11.25"/>
    <row r="313" s="8" customFormat="1" ht="11.25"/>
    <row r="314" s="8" customFormat="1" ht="11.25"/>
    <row r="315" s="8" customFormat="1" ht="11.25"/>
    <row r="316" s="8" customFormat="1" ht="11.25"/>
    <row r="317" s="8" customFormat="1" ht="11.25"/>
    <row r="318" s="8" customFormat="1" ht="11.25"/>
    <row r="319" s="8" customFormat="1" ht="11.25"/>
    <row r="320" s="8" customFormat="1" ht="11.25"/>
    <row r="321" s="8" customFormat="1" ht="11.25"/>
    <row r="322" s="8" customFormat="1" ht="11.25"/>
    <row r="323" s="8" customFormat="1" ht="11.25"/>
    <row r="324" s="8" customFormat="1" ht="11.25"/>
    <row r="325" s="8" customFormat="1" ht="11.25"/>
    <row r="326" s="8" customFormat="1" ht="11.25"/>
    <row r="327" s="8" customFormat="1" ht="11.25"/>
    <row r="328" s="8" customFormat="1" ht="11.25"/>
    <row r="329" s="8" customFormat="1" ht="11.25"/>
    <row r="330" s="8" customFormat="1" ht="11.25"/>
    <row r="331" s="8" customFormat="1" ht="11.25"/>
    <row r="332" s="8" customFormat="1" ht="11.25"/>
    <row r="333" s="8" customFormat="1" ht="11.25"/>
    <row r="334" s="8" customFormat="1" ht="11.25"/>
    <row r="335" s="8" customFormat="1" ht="11.25"/>
    <row r="336" s="8" customFormat="1" ht="11.25"/>
    <row r="337" s="8" customFormat="1" ht="11.25"/>
    <row r="338" s="8" customFormat="1" ht="11.25"/>
    <row r="339" s="8" customFormat="1" ht="11.25"/>
    <row r="340" s="8" customFormat="1" ht="11.25"/>
    <row r="341" s="8" customFormat="1" ht="11.25"/>
    <row r="342" s="8" customFormat="1" ht="11.25"/>
    <row r="343" s="8" customFormat="1" ht="11.25"/>
    <row r="344" s="8" customFormat="1" ht="11.25"/>
    <row r="345" s="8" customFormat="1" ht="11.25"/>
    <row r="346" s="8" customFormat="1" ht="11.25"/>
    <row r="347" s="8" customFormat="1" ht="11.25"/>
    <row r="348" s="8" customFormat="1" ht="11.25"/>
    <row r="349" s="8" customFormat="1" ht="11.25"/>
    <row r="350" s="8" customFormat="1" ht="11.25"/>
    <row r="351" s="8" customFormat="1" ht="11.25"/>
    <row r="352" s="8" customFormat="1" ht="11.25"/>
    <row r="353" s="8" customFormat="1" ht="11.25"/>
    <row r="354" s="8" customFormat="1" ht="11.25"/>
    <row r="355" s="8" customFormat="1" ht="11.25"/>
    <row r="356" s="8" customFormat="1" ht="11.25"/>
    <row r="357" s="8" customFormat="1" ht="11.25"/>
    <row r="358" s="8" customFormat="1" ht="11.25"/>
    <row r="359" s="8" customFormat="1" ht="11.25"/>
    <row r="360" s="8" customFormat="1" ht="11.25"/>
    <row r="361" s="8" customFormat="1" ht="11.25"/>
    <row r="362" s="8" customFormat="1" ht="11.25"/>
    <row r="363" s="8" customFormat="1" ht="11.25"/>
    <row r="364" s="8" customFormat="1" ht="11.25"/>
    <row r="365" s="8" customFormat="1" ht="11.25"/>
    <row r="366" s="8" customFormat="1" ht="11.25"/>
    <row r="367" s="8" customFormat="1" ht="11.25"/>
    <row r="368" s="8" customFormat="1" ht="11.25"/>
    <row r="369" s="8" customFormat="1" ht="11.25"/>
    <row r="370" s="8" customFormat="1" ht="11.25"/>
    <row r="371" s="8" customFormat="1" ht="11.25"/>
    <row r="372" s="8" customFormat="1" ht="11.25"/>
    <row r="373" s="8" customFormat="1" ht="11.25"/>
    <row r="374" s="8" customFormat="1" ht="11.25"/>
    <row r="375" s="8" customFormat="1" ht="11.25"/>
    <row r="376" s="8" customFormat="1" ht="11.25"/>
    <row r="377" s="8" customFormat="1" ht="11.25"/>
    <row r="378" s="8" customFormat="1" ht="11.25"/>
    <row r="379" s="8" customFormat="1" ht="11.25"/>
    <row r="380" s="8" customFormat="1" ht="11.25"/>
    <row r="381" s="8" customFormat="1" ht="11.25"/>
    <row r="382" s="8" customFormat="1" ht="11.25"/>
    <row r="383" s="8" customFormat="1" ht="11.25"/>
    <row r="384" s="8" customFormat="1" ht="11.25"/>
    <row r="385" s="8" customFormat="1" ht="11.25"/>
    <row r="386" s="8" customFormat="1" ht="11.25"/>
    <row r="387" s="8" customFormat="1" ht="11.25"/>
    <row r="388" s="8" customFormat="1" ht="11.25"/>
    <row r="389" s="8" customFormat="1" ht="11.25"/>
    <row r="390" s="8" customFormat="1" ht="11.25"/>
    <row r="391" s="8" customFormat="1" ht="11.25"/>
    <row r="392" s="8" customFormat="1" ht="11.25"/>
    <row r="393" s="8" customFormat="1" ht="11.25"/>
    <row r="394" s="8" customFormat="1" ht="11.25"/>
    <row r="395" s="8" customFormat="1" ht="11.25"/>
    <row r="396" s="8" customFormat="1" ht="11.25"/>
    <row r="397" s="8" customFormat="1" ht="11.25"/>
    <row r="398" s="8" customFormat="1" ht="11.25"/>
    <row r="399" s="8" customFormat="1" ht="11.25"/>
    <row r="400" s="8" customFormat="1" ht="11.25"/>
    <row r="401" s="8" customFormat="1" ht="11.25"/>
    <row r="402" s="8" customFormat="1" ht="11.25"/>
    <row r="403" s="8" customFormat="1" ht="11.25"/>
    <row r="404" s="8" customFormat="1" ht="11.25"/>
    <row r="405" s="8" customFormat="1" ht="11.25"/>
    <row r="406" s="8" customFormat="1" ht="11.25"/>
    <row r="407" s="8" customFormat="1" ht="11.25"/>
    <row r="408" s="8" customFormat="1" ht="11.25"/>
    <row r="409" s="8" customFormat="1" ht="11.25"/>
    <row r="410" s="8" customFormat="1" ht="11.25"/>
    <row r="411" s="8" customFormat="1" ht="11.25"/>
    <row r="412" s="8" customFormat="1" ht="11.25"/>
    <row r="413" s="8" customFormat="1" ht="11.25"/>
    <row r="414" s="8" customFormat="1" ht="11.25"/>
    <row r="415" s="8" customFormat="1" ht="11.25"/>
    <row r="416" s="8" customFormat="1" ht="11.25"/>
    <row r="417" s="8" customFormat="1" ht="11.25"/>
    <row r="418" s="8" customFormat="1" ht="11.25"/>
    <row r="419" s="8" customFormat="1" ht="11.25"/>
    <row r="420" s="8" customFormat="1" ht="11.25"/>
    <row r="421" s="8" customFormat="1" ht="11.25"/>
    <row r="422" s="8" customFormat="1" ht="11.25"/>
    <row r="423" s="8" customFormat="1" ht="11.25"/>
    <row r="424" s="8" customFormat="1" ht="11.25"/>
    <row r="425" s="8" customFormat="1" ht="11.25"/>
    <row r="426" s="8" customFormat="1" ht="11.25"/>
    <row r="427" s="8" customFormat="1" ht="11.25"/>
    <row r="428" s="8" customFormat="1" ht="11.25"/>
    <row r="429" s="8" customFormat="1" ht="11.25"/>
    <row r="430" s="8" customFormat="1" ht="11.25"/>
    <row r="431" s="8" customFormat="1" ht="11.25"/>
    <row r="432" s="8" customFormat="1" ht="11.25"/>
    <row r="433" s="8" customFormat="1" ht="11.25"/>
    <row r="434" s="8" customFormat="1" ht="11.25"/>
    <row r="435" s="8" customFormat="1" ht="11.25"/>
    <row r="436" s="8" customFormat="1" ht="11.25"/>
    <row r="437" s="8" customFormat="1" ht="11.25"/>
    <row r="438" s="8" customFormat="1" ht="11.25"/>
    <row r="439" s="8" customFormat="1" ht="11.25"/>
    <row r="440" s="8" customFormat="1" ht="11.25"/>
    <row r="441" s="8" customFormat="1" ht="11.25"/>
    <row r="442" s="8" customFormat="1" ht="11.25"/>
    <row r="443" s="8" customFormat="1" ht="11.25"/>
    <row r="444" s="8" customFormat="1" ht="11.25"/>
    <row r="445" s="8" customFormat="1" ht="11.25"/>
    <row r="446" s="8" customFormat="1" ht="11.25"/>
    <row r="447" s="8" customFormat="1" ht="11.25"/>
    <row r="448" s="8" customFormat="1" ht="11.25"/>
    <row r="449" s="8" customFormat="1" ht="11.25"/>
    <row r="450" s="8" customFormat="1" ht="11.25"/>
    <row r="451" s="8" customFormat="1" ht="11.25"/>
    <row r="452" s="8" customFormat="1" ht="11.25"/>
    <row r="453" s="8" customFormat="1" ht="11.25"/>
    <row r="454" s="8" customFormat="1" ht="11.25"/>
    <row r="455" s="8" customFormat="1" ht="11.25"/>
    <row r="456" s="8" customFormat="1" ht="11.25"/>
    <row r="457" s="8" customFormat="1" ht="11.25"/>
    <row r="458" s="8" customFormat="1" ht="11.25"/>
    <row r="459" s="8" customFormat="1" ht="11.25"/>
    <row r="460" s="8" customFormat="1" ht="11.25"/>
    <row r="461" s="8" customFormat="1" ht="11.25"/>
    <row r="462" s="8" customFormat="1" ht="11.25"/>
    <row r="463" s="8" customFormat="1" ht="11.25"/>
    <row r="464" s="8" customFormat="1" ht="11.25"/>
    <row r="465" s="8" customFormat="1" ht="11.25"/>
    <row r="466" s="8" customFormat="1" ht="11.25"/>
    <row r="467" s="8" customFormat="1" ht="11.25"/>
    <row r="468" s="8" customFormat="1" ht="11.25"/>
    <row r="469" s="8" customFormat="1" ht="11.25"/>
    <row r="470" s="8" customFormat="1" ht="11.25"/>
    <row r="471" s="8" customFormat="1" ht="11.25"/>
    <row r="472" s="8" customFormat="1" ht="11.25"/>
    <row r="473" s="8" customFormat="1" ht="11.25"/>
    <row r="474" s="8" customFormat="1" ht="11.25"/>
    <row r="475" s="8" customFormat="1" ht="11.25"/>
    <row r="476" s="8" customFormat="1" ht="11.25"/>
    <row r="477" s="8" customFormat="1" ht="11.25"/>
    <row r="478" s="8" customFormat="1" ht="11.25"/>
    <row r="479" s="8" customFormat="1" ht="11.25"/>
    <row r="480" s="8" customFormat="1" ht="11.25"/>
    <row r="481" s="8" customFormat="1" ht="11.25"/>
    <row r="482" s="8" customFormat="1" ht="11.25"/>
    <row r="483" s="8" customFormat="1" ht="11.25"/>
    <row r="484" s="8" customFormat="1" ht="11.25"/>
    <row r="485" s="8" customFormat="1" ht="11.25"/>
    <row r="486" s="8" customFormat="1" ht="11.25"/>
    <row r="487" s="8" customFormat="1" ht="11.25"/>
    <row r="488" s="8" customFormat="1" ht="11.25"/>
    <row r="489" s="8" customFormat="1" ht="11.25"/>
    <row r="490" s="8" customFormat="1" ht="11.25"/>
    <row r="491" s="8" customFormat="1" ht="11.25"/>
    <row r="492" s="8" customFormat="1" ht="11.25"/>
    <row r="493" s="8" customFormat="1" ht="11.25"/>
    <row r="494" s="8" customFormat="1" ht="11.25"/>
    <row r="495" s="8" customFormat="1" ht="11.25"/>
    <row r="496" s="8" customFormat="1" ht="11.25"/>
    <row r="497" s="8" customFormat="1" ht="11.25"/>
    <row r="498" s="8" customFormat="1" ht="11.25"/>
    <row r="499" s="8" customFormat="1" ht="11.25"/>
    <row r="500" s="8" customFormat="1" ht="11.25"/>
    <row r="501" s="8" customFormat="1" ht="11.25"/>
    <row r="502" s="8" customFormat="1" ht="11.25"/>
    <row r="503" s="8" customFormat="1" ht="11.25"/>
    <row r="504" s="8" customFormat="1" ht="11.25"/>
    <row r="505" s="8" customFormat="1" ht="11.25"/>
    <row r="506" s="8" customFormat="1" ht="11.25"/>
    <row r="507" s="8" customFormat="1" ht="11.25"/>
    <row r="508" s="8" customFormat="1" ht="11.25"/>
    <row r="509" s="8" customFormat="1" ht="11.25"/>
    <row r="510" s="8" customFormat="1" ht="11.25"/>
    <row r="511" s="8" customFormat="1" ht="11.25"/>
    <row r="512" s="8" customFormat="1" ht="11.25"/>
    <row r="513" s="8" customFormat="1" ht="11.25"/>
    <row r="514" s="8" customFormat="1" ht="11.25"/>
    <row r="515" s="8" customFormat="1" ht="11.25"/>
    <row r="516" s="8" customFormat="1" ht="11.25"/>
    <row r="517" s="8" customFormat="1" ht="11.25"/>
    <row r="518" s="8" customFormat="1" ht="11.25"/>
    <row r="519" s="8" customFormat="1" ht="11.25"/>
    <row r="520" s="8" customFormat="1" ht="11.25"/>
    <row r="521" s="8" customFormat="1" ht="11.25"/>
    <row r="522" s="8" customFormat="1" ht="11.25"/>
    <row r="523" s="8" customFormat="1" ht="11.25"/>
    <row r="524" s="8" customFormat="1" ht="11.25"/>
    <row r="525" s="8" customFormat="1" ht="11.25"/>
    <row r="526" s="8" customFormat="1" ht="11.25"/>
    <row r="527" s="8" customFormat="1" ht="11.25"/>
    <row r="528" s="8" customFormat="1" ht="11.25"/>
    <row r="529" s="8" customFormat="1" ht="11.25"/>
    <row r="530" s="8" customFormat="1" ht="11.25"/>
    <row r="531" s="8" customFormat="1" ht="11.25"/>
    <row r="532" s="8" customFormat="1" ht="11.25"/>
    <row r="533" s="8" customFormat="1" ht="11.25"/>
    <row r="534" s="8" customFormat="1" ht="11.25"/>
    <row r="535" s="8" customFormat="1" ht="11.25"/>
    <row r="536" s="8" customFormat="1" ht="11.25"/>
    <row r="537" s="8" customFormat="1" ht="11.25"/>
    <row r="538" s="8" customFormat="1" ht="11.25"/>
    <row r="539" s="8" customFormat="1" ht="11.25"/>
    <row r="540" s="8" customFormat="1" ht="11.25"/>
    <row r="541" s="8" customFormat="1" ht="11.25"/>
    <row r="542" s="8" customFormat="1" ht="11.25"/>
    <row r="543" s="8" customFormat="1" ht="11.25"/>
    <row r="544" s="8" customFormat="1" ht="11.25"/>
    <row r="545" s="8" customFormat="1" ht="11.25"/>
    <row r="546" s="8" customFormat="1" ht="11.25"/>
    <row r="547" s="8" customFormat="1" ht="11.25"/>
    <row r="548" s="8" customFormat="1" ht="11.25"/>
    <row r="549" s="8" customFormat="1" ht="11.25"/>
    <row r="550" s="8" customFormat="1" ht="11.25"/>
    <row r="551" s="8" customFormat="1" ht="11.25"/>
    <row r="552" s="8" customFormat="1" ht="11.25"/>
    <row r="553" s="8" customFormat="1" ht="11.25"/>
    <row r="554" s="8" customFormat="1" ht="11.25"/>
    <row r="555" s="8" customFormat="1" ht="11.25"/>
    <row r="556" s="8" customFormat="1" ht="11.25"/>
    <row r="557" s="8" customFormat="1" ht="11.25"/>
    <row r="558" s="8" customFormat="1" ht="11.25"/>
    <row r="559" s="8" customFormat="1" ht="11.25"/>
    <row r="560" s="8" customFormat="1" ht="11.25"/>
    <row r="561" s="8" customFormat="1" ht="11.25"/>
    <row r="562" s="8" customFormat="1" ht="11.25"/>
    <row r="563" s="8" customFormat="1" ht="11.25"/>
    <row r="564" s="8" customFormat="1" ht="11.25"/>
    <row r="565" s="8" customFormat="1" ht="11.25"/>
    <row r="566" s="8" customFormat="1" ht="11.25"/>
    <row r="567" s="8" customFormat="1" ht="11.25"/>
    <row r="568" s="8" customFormat="1" ht="11.25"/>
    <row r="569" s="8" customFormat="1" ht="11.25"/>
    <row r="570" s="8" customFormat="1" ht="11.25"/>
    <row r="571" s="8" customFormat="1" ht="11.25"/>
    <row r="572" s="8" customFormat="1" ht="11.25"/>
    <row r="573" s="8" customFormat="1" ht="11.25"/>
    <row r="574" s="8" customFormat="1" ht="11.25"/>
    <row r="575" s="8" customFormat="1" ht="11.25"/>
    <row r="576" s="8" customFormat="1" ht="11.25"/>
    <row r="577" s="8" customFormat="1" ht="11.25"/>
    <row r="578" s="8" customFormat="1" ht="11.25"/>
    <row r="579" s="8" customFormat="1" ht="11.25"/>
    <row r="580" s="8" customFormat="1" ht="11.25"/>
    <row r="581" s="8" customFormat="1" ht="11.25"/>
    <row r="582" s="8" customFormat="1" ht="11.25"/>
    <row r="583" s="8" customFormat="1" ht="11.25"/>
    <row r="584" s="8" customFormat="1" ht="11.25"/>
    <row r="585" s="8" customFormat="1" ht="11.25"/>
    <row r="586" s="8" customFormat="1" ht="11.25"/>
    <row r="587" s="8" customFormat="1" ht="11.25"/>
    <row r="588" s="8" customFormat="1" ht="11.25"/>
    <row r="589" s="8" customFormat="1" ht="11.25"/>
    <row r="590" s="8" customFormat="1" ht="11.25"/>
    <row r="591" s="8" customFormat="1" ht="11.25"/>
    <row r="592" s="8" customFormat="1" ht="11.25"/>
    <row r="593" s="8" customFormat="1" ht="11.25"/>
    <row r="594" s="8" customFormat="1" ht="11.25"/>
    <row r="595" s="8" customFormat="1" ht="11.25"/>
    <row r="596" s="8" customFormat="1" ht="11.25"/>
    <row r="597" s="8" customFormat="1" ht="11.25"/>
    <row r="598" s="8" customFormat="1" ht="11.25"/>
    <row r="599" s="8" customFormat="1" ht="11.25"/>
    <row r="600" s="8" customFormat="1" ht="11.25"/>
    <row r="601" s="8" customFormat="1" ht="11.25"/>
    <row r="602" s="8" customFormat="1" ht="11.25"/>
    <row r="603" s="8" customFormat="1" ht="11.25"/>
    <row r="604" s="8" customFormat="1" ht="11.25"/>
    <row r="605" s="8" customFormat="1" ht="11.25"/>
    <row r="606" s="8" customFormat="1" ht="11.25"/>
    <row r="607" s="8" customFormat="1" ht="11.25"/>
    <row r="608" s="8" customFormat="1" ht="11.25"/>
    <row r="609" s="8" customFormat="1" ht="11.25"/>
    <row r="610" s="8" customFormat="1" ht="11.25"/>
    <row r="611" s="8" customFormat="1" ht="11.25"/>
    <row r="612" s="8" customFormat="1" ht="11.25"/>
    <row r="613" s="8" customFormat="1" ht="11.25"/>
    <row r="614" s="8" customFormat="1" ht="11.25"/>
    <row r="615" s="8" customFormat="1" ht="11.25"/>
    <row r="616" s="8" customFormat="1" ht="11.25"/>
    <row r="617" s="8" customFormat="1" ht="11.25"/>
    <row r="618" s="8" customFormat="1" ht="11.25"/>
    <row r="619" s="8" customFormat="1" ht="11.25"/>
    <row r="620" s="8" customFormat="1" ht="11.25"/>
    <row r="621" s="8" customFormat="1" ht="11.25"/>
    <row r="622" s="8" customFormat="1" ht="11.25"/>
    <row r="623" s="8" customFormat="1" ht="11.25"/>
    <row r="624" s="8" customFormat="1" ht="11.25"/>
    <row r="625" s="8" customFormat="1" ht="11.25"/>
    <row r="626" s="8" customFormat="1" ht="11.25"/>
    <row r="627" s="8" customFormat="1" ht="11.25"/>
    <row r="628" s="8" customFormat="1" ht="11.25"/>
    <row r="629" s="8" customFormat="1" ht="11.25"/>
    <row r="630" s="8" customFormat="1" ht="11.25"/>
    <row r="631" s="8" customFormat="1" ht="11.25"/>
    <row r="632" s="8" customFormat="1" ht="11.25"/>
    <row r="633" s="8" customFormat="1" ht="11.25"/>
    <row r="634" s="8" customFormat="1" ht="11.25"/>
    <row r="635" s="8" customFormat="1" ht="11.25"/>
    <row r="636" s="8" customFormat="1" ht="11.25"/>
    <row r="637" s="8" customFormat="1" ht="11.25"/>
    <row r="638" s="8" customFormat="1" ht="11.25"/>
    <row r="639" s="8" customFormat="1" ht="11.25"/>
    <row r="640" s="8" customFormat="1" ht="11.25"/>
    <row r="641" s="8" customFormat="1" ht="11.25"/>
    <row r="642" s="8" customFormat="1" ht="11.25"/>
    <row r="643" s="8" customFormat="1" ht="11.25"/>
    <row r="644" s="8" customFormat="1" ht="11.25"/>
    <row r="645" s="8" customFormat="1" ht="11.25"/>
    <row r="646" s="8" customFormat="1" ht="11.25"/>
    <row r="647" s="8" customFormat="1" ht="11.25"/>
    <row r="648" s="8" customFormat="1" ht="11.25"/>
    <row r="649" s="8" customFormat="1" ht="11.25"/>
    <row r="650" s="8" customFormat="1" ht="11.25"/>
    <row r="651" s="8" customFormat="1" ht="11.25"/>
    <row r="652" s="8" customFormat="1" ht="11.25"/>
    <row r="653" s="8" customFormat="1" ht="11.25"/>
    <row r="654" s="8" customFormat="1" ht="11.25"/>
    <row r="655" s="8" customFormat="1" ht="11.25"/>
    <row r="656" s="8" customFormat="1" ht="11.25"/>
    <row r="657" s="8" customFormat="1" ht="11.25"/>
    <row r="658" s="8" customFormat="1" ht="11.25"/>
    <row r="659" s="8" customFormat="1" ht="11.25"/>
    <row r="660" s="8" customFormat="1" ht="11.25"/>
    <row r="661" s="8" customFormat="1" ht="11.25"/>
    <row r="662" s="8" customFormat="1" ht="11.25"/>
    <row r="663" s="8" customFormat="1" ht="11.25"/>
    <row r="664" s="8" customFormat="1" ht="11.25"/>
    <row r="665" s="8" customFormat="1" ht="11.25"/>
    <row r="666" s="8" customFormat="1" ht="11.25"/>
    <row r="667" s="8" customFormat="1" ht="11.25"/>
    <row r="668" s="8" customFormat="1" ht="11.25"/>
    <row r="669" s="8" customFormat="1" ht="11.25"/>
    <row r="670" s="8" customFormat="1" ht="11.25"/>
    <row r="671" s="8" customFormat="1" ht="11.25"/>
    <row r="672" s="8" customFormat="1" ht="11.25"/>
    <row r="673" s="8" customFormat="1" ht="11.25"/>
    <row r="674" s="8" customFormat="1" ht="11.25"/>
    <row r="675" s="8" customFormat="1" ht="11.25"/>
    <row r="676" s="8" customFormat="1" ht="11.25"/>
    <row r="677" s="8" customFormat="1" ht="11.25"/>
    <row r="678" s="8" customFormat="1" ht="11.25"/>
    <row r="679" s="8" customFormat="1" ht="11.25"/>
    <row r="680" s="8" customFormat="1" ht="11.25"/>
    <row r="681" s="8" customFormat="1" ht="11.25"/>
    <row r="682" s="8" customFormat="1" ht="11.25"/>
    <row r="683" s="8" customFormat="1" ht="11.25"/>
    <row r="684" s="8" customFormat="1" ht="11.25"/>
    <row r="685" s="8" customFormat="1" ht="11.25"/>
    <row r="686" s="8" customFormat="1" ht="11.25"/>
    <row r="687" s="8" customFormat="1" ht="11.25"/>
    <row r="688" s="8" customFormat="1" ht="11.25"/>
    <row r="689" s="8" customFormat="1" ht="11.25"/>
    <row r="690" s="8" customFormat="1" ht="11.25"/>
    <row r="691" s="8" customFormat="1" ht="11.25"/>
    <row r="692" s="8" customFormat="1" ht="11.25"/>
    <row r="693" s="8" customFormat="1" ht="11.25"/>
    <row r="694" s="8" customFormat="1" ht="11.25"/>
    <row r="695" s="8" customFormat="1" ht="11.25"/>
    <row r="696" s="8" customFormat="1" ht="11.25"/>
    <row r="697" s="8" customFormat="1" ht="11.25"/>
    <row r="698" s="8" customFormat="1" ht="11.25"/>
    <row r="699" s="8" customFormat="1" ht="11.25"/>
    <row r="700" s="8" customFormat="1" ht="11.25"/>
    <row r="701" s="8" customFormat="1" ht="11.25"/>
    <row r="702" s="8" customFormat="1" ht="11.25"/>
    <row r="703" s="8" customFormat="1" ht="11.25"/>
    <row r="704" s="8" customFormat="1" ht="11.25"/>
    <row r="705" s="8" customFormat="1" ht="11.25"/>
    <row r="706" s="8" customFormat="1" ht="11.25"/>
    <row r="707" s="8" customFormat="1" ht="11.25"/>
    <row r="708" s="8" customFormat="1" ht="11.25"/>
    <row r="709" s="8" customFormat="1" ht="11.25"/>
    <row r="710" s="8" customFormat="1" ht="11.25"/>
    <row r="711" s="8" customFormat="1" ht="11.25"/>
    <row r="712" s="8" customFormat="1" ht="11.25"/>
    <row r="713" s="8" customFormat="1" ht="11.25"/>
    <row r="714" s="8" customFormat="1" ht="11.25"/>
    <row r="715" s="8" customFormat="1" ht="11.25"/>
    <row r="716" s="8" customFormat="1" ht="11.25"/>
    <row r="717" s="8" customFormat="1" ht="11.25"/>
    <row r="718" s="8" customFormat="1" ht="11.25"/>
    <row r="719" s="8" customFormat="1" ht="11.25"/>
    <row r="720" s="8" customFormat="1" ht="11.25"/>
    <row r="721" s="8" customFormat="1" ht="11.25"/>
    <row r="722" s="8" customFormat="1" ht="11.25"/>
    <row r="723" s="8" customFormat="1" ht="11.25"/>
    <row r="724" s="8" customFormat="1" ht="11.25"/>
    <row r="725" s="8" customFormat="1" ht="11.25"/>
    <row r="726" s="8" customFormat="1" ht="11.25"/>
    <row r="727" s="8" customFormat="1" ht="11.25"/>
    <row r="728" s="8" customFormat="1" ht="11.25"/>
    <row r="729" s="8" customFormat="1" ht="11.25"/>
    <row r="730" s="8" customFormat="1" ht="11.25"/>
    <row r="731" s="8" customFormat="1" ht="11.25"/>
    <row r="732" s="8" customFormat="1" ht="11.25"/>
    <row r="733" s="8" customFormat="1" ht="11.25"/>
    <row r="734" s="8" customFormat="1" ht="11.25"/>
    <row r="735" s="8" customFormat="1" ht="11.25"/>
    <row r="736" s="8" customFormat="1" ht="11.25"/>
    <row r="737" s="8" customFormat="1" ht="11.25"/>
    <row r="738" s="8" customFormat="1" ht="11.25"/>
    <row r="739" s="8" customFormat="1" ht="11.25"/>
    <row r="740" s="8" customFormat="1" ht="11.25"/>
    <row r="741" s="8" customFormat="1" ht="11.25"/>
    <row r="742" s="8" customFormat="1" ht="11.25"/>
    <row r="743" s="8" customFormat="1" ht="11.25"/>
    <row r="744" s="8" customFormat="1" ht="11.25"/>
    <row r="745" s="8" customFormat="1" ht="11.25"/>
    <row r="746" s="8" customFormat="1" ht="11.25"/>
    <row r="747" s="8" customFormat="1" ht="11.25"/>
    <row r="748" s="8" customFormat="1" ht="11.25"/>
    <row r="749" s="8" customFormat="1" ht="11.25"/>
    <row r="750" s="8" customFormat="1" ht="11.25"/>
    <row r="751" s="8" customFormat="1" ht="11.25"/>
    <row r="752" s="8" customFormat="1" ht="11.25"/>
    <row r="753" s="8" customFormat="1" ht="11.25"/>
    <row r="754" s="8" customFormat="1" ht="11.25"/>
    <row r="755" s="8" customFormat="1" ht="11.25"/>
    <row r="756" s="8" customFormat="1" ht="11.25"/>
    <row r="757" s="8" customFormat="1" ht="11.25"/>
    <row r="758" s="8" customFormat="1" ht="11.25"/>
    <row r="759" s="8" customFormat="1" ht="11.25"/>
    <row r="760" s="8" customFormat="1" ht="11.25"/>
    <row r="761" s="8" customFormat="1" ht="11.25"/>
    <row r="762" s="8" customFormat="1" ht="11.25"/>
    <row r="763" s="8" customFormat="1" ht="11.25"/>
    <row r="764" s="8" customFormat="1" ht="11.25"/>
    <row r="765" s="8" customFormat="1" ht="11.25"/>
    <row r="766" s="8" customFormat="1" ht="11.25"/>
    <row r="767" s="8" customFormat="1" ht="11.25"/>
    <row r="768" s="8" customFormat="1" ht="11.25"/>
    <row r="769" s="8" customFormat="1" ht="11.25"/>
    <row r="770" s="8" customFormat="1" ht="11.25"/>
    <row r="771" s="8" customFormat="1" ht="11.25"/>
    <row r="772" s="8" customFormat="1" ht="11.25"/>
    <row r="773" s="8" customFormat="1" ht="11.25"/>
    <row r="774" s="8" customFormat="1" ht="11.25"/>
    <row r="775" s="8" customFormat="1" ht="11.25"/>
    <row r="776" s="8" customFormat="1" ht="11.25"/>
    <row r="777" s="8" customFormat="1" ht="11.25"/>
    <row r="778" s="8" customFormat="1" ht="11.25"/>
    <row r="779" s="8" customFormat="1" ht="11.25"/>
    <row r="780" s="8" customFormat="1" ht="11.25"/>
    <row r="781" s="8" customFormat="1" ht="11.25"/>
    <row r="782" s="8" customFormat="1" ht="11.25"/>
    <row r="783" s="8" customFormat="1" ht="11.25"/>
    <row r="784" s="8" customFormat="1" ht="11.25"/>
    <row r="785" s="8" customFormat="1" ht="11.25"/>
    <row r="786" s="8" customFormat="1" ht="11.25"/>
    <row r="787" s="8" customFormat="1" ht="11.25"/>
    <row r="788" s="8" customFormat="1" ht="11.25"/>
    <row r="789" s="8" customFormat="1" ht="11.25"/>
    <row r="790" s="8" customFormat="1" ht="11.25"/>
    <row r="791" s="8" customFormat="1" ht="11.25"/>
    <row r="792" s="8" customFormat="1" ht="11.25"/>
    <row r="793" s="8" customFormat="1" ht="11.25"/>
    <row r="794" s="8" customFormat="1" ht="11.25"/>
    <row r="795" s="8" customFormat="1" ht="11.25"/>
    <row r="796" s="8" customFormat="1" ht="11.25"/>
    <row r="797" s="8" customFormat="1" ht="11.25"/>
    <row r="798" s="8" customFormat="1" ht="11.25"/>
    <row r="799" s="8" customFormat="1" ht="11.25"/>
    <row r="800" s="8" customFormat="1" ht="11.25"/>
    <row r="801" s="8" customFormat="1" ht="11.25"/>
    <row r="802" s="8" customFormat="1" ht="11.25"/>
    <row r="803" s="8" customFormat="1" ht="11.25"/>
    <row r="804" s="8" customFormat="1" ht="11.25"/>
    <row r="805" s="8" customFormat="1" ht="11.25"/>
    <row r="806" s="8" customFormat="1" ht="11.25"/>
    <row r="807" s="8" customFormat="1" ht="11.25"/>
    <row r="808" s="8" customFormat="1" ht="11.25"/>
    <row r="809" s="8" customFormat="1" ht="11.25"/>
    <row r="810" s="8" customFormat="1" ht="11.25"/>
    <row r="811" s="8" customFormat="1" ht="11.25"/>
    <row r="812" s="8" customFormat="1" ht="11.25"/>
    <row r="813" s="8" customFormat="1" ht="11.25"/>
    <row r="814" s="8" customFormat="1" ht="11.25"/>
    <row r="815" s="8" customFormat="1" ht="11.25"/>
    <row r="816" s="8" customFormat="1" ht="11.25"/>
    <row r="817" s="8" customFormat="1" ht="11.25"/>
    <row r="818" s="8" customFormat="1" ht="11.25"/>
    <row r="819" s="8" customFormat="1" ht="11.25"/>
    <row r="820" s="8" customFormat="1" ht="11.25"/>
    <row r="821" s="8" customFormat="1" ht="11.25"/>
    <row r="822" s="8" customFormat="1" ht="11.25"/>
    <row r="823" s="8" customFormat="1" ht="11.25"/>
    <row r="824" s="8" customFormat="1" ht="11.25"/>
    <row r="825" s="8" customFormat="1" ht="11.25"/>
    <row r="826" s="8" customFormat="1" ht="11.25"/>
    <row r="827" s="8" customFormat="1" ht="11.25"/>
    <row r="828" s="8" customFormat="1" ht="11.25"/>
    <row r="829" s="8" customFormat="1" ht="11.25"/>
    <row r="830" s="8" customFormat="1" ht="11.25"/>
    <row r="831" s="8" customFormat="1" ht="11.25"/>
    <row r="832" s="8" customFormat="1" ht="11.25"/>
    <row r="833" s="8" customFormat="1" ht="11.25"/>
    <row r="834" s="8" customFormat="1" ht="11.25"/>
    <row r="835" s="8" customFormat="1" ht="11.25"/>
    <row r="836" s="8" customFormat="1" ht="11.25"/>
    <row r="837" s="8" customFormat="1" ht="11.25"/>
    <row r="838" s="8" customFormat="1" ht="11.25"/>
    <row r="839" s="8" customFormat="1" ht="11.25"/>
    <row r="840" s="8" customFormat="1" ht="11.25"/>
    <row r="841" s="8" customFormat="1" ht="11.25"/>
    <row r="842" s="8" customFormat="1" ht="11.25"/>
    <row r="843" s="8" customFormat="1" ht="11.25"/>
    <row r="844" s="8" customFormat="1" ht="11.25"/>
    <row r="845" s="8" customFormat="1" ht="11.25"/>
    <row r="846" s="8" customFormat="1" ht="11.25"/>
    <row r="847" s="8" customFormat="1" ht="11.25"/>
    <row r="848" s="8" customFormat="1" ht="11.25"/>
    <row r="849" s="8" customFormat="1" ht="11.25"/>
    <row r="850" s="8" customFormat="1" ht="11.25"/>
    <row r="851" s="8" customFormat="1" ht="11.25"/>
    <row r="852" s="8" customFormat="1" ht="11.25"/>
    <row r="853" s="8" customFormat="1" ht="11.25"/>
    <row r="854" s="8" customFormat="1" ht="11.25"/>
    <row r="855" s="8" customFormat="1" ht="11.25"/>
    <row r="856" s="8" customFormat="1" ht="11.25"/>
    <row r="857" s="8" customFormat="1" ht="11.25"/>
    <row r="858" s="8" customFormat="1" ht="11.25"/>
    <row r="859" s="8" customFormat="1" ht="11.25"/>
    <row r="860" s="8" customFormat="1" ht="11.25"/>
    <row r="861" s="8" customFormat="1" ht="11.25"/>
    <row r="862" s="8" customFormat="1" ht="11.25"/>
    <row r="863" s="8" customFormat="1" ht="11.25"/>
    <row r="864" s="8" customFormat="1" ht="11.25"/>
    <row r="865" s="8" customFormat="1" ht="11.25"/>
    <row r="866" s="8" customFormat="1" ht="11.25"/>
    <row r="867" s="8" customFormat="1" ht="11.25"/>
    <row r="868" s="8" customFormat="1" ht="11.25"/>
    <row r="869" s="8" customFormat="1" ht="11.25"/>
    <row r="870" s="8" customFormat="1" ht="11.25"/>
    <row r="871" s="8" customFormat="1" ht="11.25"/>
    <row r="872" s="8" customFormat="1" ht="11.25"/>
    <row r="873" s="8" customFormat="1" ht="11.25"/>
    <row r="874" s="8" customFormat="1" ht="11.25"/>
    <row r="875" s="8" customFormat="1" ht="11.25"/>
    <row r="876" s="8" customFormat="1" ht="11.25"/>
    <row r="877" s="8" customFormat="1" ht="11.25"/>
    <row r="878" s="8" customFormat="1" ht="11.25"/>
    <row r="879" s="8" customFormat="1" ht="11.25"/>
    <row r="880" s="8" customFormat="1" ht="11.25"/>
    <row r="881" s="8" customFormat="1" ht="11.25"/>
    <row r="882" s="8" customFormat="1" ht="11.25"/>
    <row r="883" s="8" customFormat="1" ht="11.25"/>
    <row r="884" s="8" customFormat="1" ht="11.25"/>
    <row r="885" s="8" customFormat="1" ht="11.25"/>
    <row r="886" s="8" customFormat="1" ht="11.25"/>
    <row r="887" s="8" customFormat="1" ht="11.25"/>
    <row r="888" s="8" customFormat="1" ht="11.25"/>
    <row r="889" s="8" customFormat="1" ht="11.25"/>
    <row r="890" s="8" customFormat="1" ht="11.25"/>
    <row r="891" s="8" customFormat="1" ht="11.25"/>
    <row r="892" s="8" customFormat="1" ht="11.25"/>
    <row r="893" s="8" customFormat="1" ht="11.25"/>
    <row r="894" s="8" customFormat="1" ht="11.25"/>
    <row r="895" s="8" customFormat="1" ht="11.25"/>
    <row r="896" s="8" customFormat="1" ht="11.25"/>
    <row r="897" s="8" customFormat="1" ht="11.25"/>
    <row r="898" s="8" customFormat="1" ht="11.25"/>
    <row r="899" s="8" customFormat="1" ht="11.25"/>
    <row r="900" s="8" customFormat="1" ht="11.25"/>
    <row r="901" s="8" customFormat="1" ht="11.25"/>
    <row r="902" s="8" customFormat="1" ht="11.25"/>
    <row r="903" s="8" customFormat="1" ht="11.25"/>
    <row r="904" s="8" customFormat="1" ht="11.25"/>
    <row r="905" s="8" customFormat="1" ht="11.25"/>
    <row r="906" s="8" customFormat="1" ht="11.25"/>
    <row r="907" s="8" customFormat="1" ht="11.25"/>
    <row r="908" s="8" customFormat="1" ht="11.25"/>
    <row r="909" s="8" customFormat="1" ht="11.25"/>
    <row r="910" s="8" customFormat="1" ht="11.25"/>
    <row r="911" s="8" customFormat="1" ht="11.25"/>
    <row r="912" s="8" customFormat="1" ht="11.25"/>
    <row r="913" s="8" customFormat="1" ht="11.25"/>
    <row r="914" s="8" customFormat="1" ht="11.25"/>
    <row r="915" s="8" customFormat="1" ht="11.25"/>
    <row r="916" s="8" customFormat="1" ht="11.25"/>
    <row r="917" s="8" customFormat="1" ht="11.25"/>
    <row r="918" s="8" customFormat="1" ht="11.25"/>
    <row r="919" s="8" customFormat="1" ht="11.25"/>
    <row r="920" s="8" customFormat="1" ht="11.25"/>
    <row r="921" s="8" customFormat="1" ht="11.25"/>
    <row r="922" s="8" customFormat="1" ht="11.25"/>
    <row r="923" s="8" customFormat="1" ht="11.25"/>
    <row r="924" s="8" customFormat="1" ht="11.25"/>
    <row r="925" s="8" customFormat="1" ht="11.25"/>
    <row r="926" s="8" customFormat="1" ht="11.25"/>
    <row r="927" s="8" customFormat="1" ht="11.25"/>
    <row r="928" s="8" customFormat="1" ht="11.25"/>
    <row r="929" s="8" customFormat="1" ht="11.25"/>
    <row r="930" s="8" customFormat="1" ht="11.25"/>
    <row r="931" s="8" customFormat="1" ht="11.25"/>
    <row r="932" s="8" customFormat="1" ht="11.25"/>
    <row r="933" s="8" customFormat="1" ht="11.25"/>
    <row r="934" s="8" customFormat="1" ht="11.25"/>
    <row r="935" s="8" customFormat="1" ht="11.25"/>
    <row r="936" s="8" customFormat="1" ht="11.25"/>
    <row r="937" s="8" customFormat="1" ht="11.25"/>
    <row r="938" s="8" customFormat="1" ht="11.25"/>
    <row r="939" s="8" customFormat="1" ht="11.25"/>
    <row r="940" s="8" customFormat="1" ht="11.25"/>
    <row r="941" s="8" customFormat="1" ht="11.25"/>
    <row r="942" s="8" customFormat="1" ht="11.25"/>
    <row r="943" s="8" customFormat="1" ht="11.25"/>
    <row r="944" s="8" customFormat="1" ht="11.25"/>
    <row r="945" s="8" customFormat="1" ht="11.25"/>
    <row r="946" s="8" customFormat="1" ht="11.25"/>
    <row r="947" s="8" customFormat="1" ht="11.25"/>
    <row r="948" s="8" customFormat="1" ht="11.25"/>
    <row r="949" s="8" customFormat="1" ht="11.25"/>
    <row r="950" s="8" customFormat="1" ht="11.25"/>
    <row r="951" s="8" customFormat="1" ht="11.25"/>
    <row r="952" s="8" customFormat="1" ht="11.25"/>
    <row r="953" s="8" customFormat="1" ht="11.25"/>
    <row r="954" s="8" customFormat="1" ht="11.25"/>
    <row r="955" s="8" customFormat="1" ht="11.25"/>
    <row r="956" s="8" customFormat="1" ht="11.25"/>
    <row r="957" s="8" customFormat="1" ht="11.25"/>
    <row r="958" s="8" customFormat="1" ht="11.25"/>
    <row r="959" s="8" customFormat="1" ht="11.25"/>
    <row r="960" s="8" customFormat="1" ht="11.25"/>
    <row r="961" s="8" customFormat="1" ht="11.25"/>
    <row r="962" s="8" customFormat="1" ht="11.25"/>
    <row r="963" s="8" customFormat="1" ht="11.25"/>
    <row r="964" s="8" customFormat="1" ht="11.25"/>
    <row r="965" s="8" customFormat="1" ht="11.25"/>
    <row r="966" s="8" customFormat="1" ht="11.25"/>
    <row r="967" s="8" customFormat="1" ht="11.25"/>
    <row r="968" s="8" customFormat="1" ht="11.25"/>
    <row r="969" s="8" customFormat="1" ht="11.25"/>
    <row r="970" s="8" customFormat="1" ht="11.25"/>
    <row r="971" s="8" customFormat="1" ht="11.25"/>
    <row r="972" s="8" customFormat="1" ht="11.25"/>
    <row r="973" s="8" customFormat="1" ht="11.25"/>
    <row r="974" s="8" customFormat="1" ht="11.25"/>
    <row r="975" s="8" customFormat="1" ht="11.25"/>
    <row r="976" s="8" customFormat="1" ht="11.25"/>
    <row r="977" s="8" customFormat="1" ht="11.25"/>
    <row r="978" s="8" customFormat="1" ht="11.25"/>
    <row r="979" s="8" customFormat="1" ht="11.25"/>
    <row r="980" s="8" customFormat="1" ht="11.25"/>
    <row r="981" s="8" customFormat="1" ht="11.25"/>
    <row r="982" s="8" customFormat="1" ht="11.25"/>
    <row r="983" s="8" customFormat="1" ht="11.25"/>
    <row r="984" s="8" customFormat="1" ht="11.25"/>
    <row r="985" s="8" customFormat="1" ht="11.25"/>
    <row r="986" s="8" customFormat="1" ht="11.25"/>
    <row r="987" s="8" customFormat="1" ht="11.25"/>
    <row r="988" s="8" customFormat="1" ht="11.25"/>
    <row r="989" s="8" customFormat="1" ht="11.25"/>
    <row r="990" s="8" customFormat="1" ht="11.25"/>
    <row r="991" s="8" customFormat="1" ht="11.25"/>
    <row r="992" s="8" customFormat="1" ht="11.25"/>
    <row r="993" s="8" customFormat="1" ht="11.25"/>
    <row r="994" s="8" customFormat="1" ht="11.25"/>
    <row r="995" s="8" customFormat="1" ht="11.25"/>
    <row r="996" s="8" customFormat="1" ht="11.25"/>
    <row r="997" s="8" customFormat="1" ht="11.25"/>
    <row r="998" s="8" customFormat="1" ht="11.25"/>
    <row r="999" s="8" customFormat="1" ht="11.25"/>
    <row r="1000" s="8" customFormat="1" ht="11.25"/>
    <row r="1001" s="8" customFormat="1" ht="11.25"/>
    <row r="1002" s="8" customFormat="1" ht="11.25"/>
    <row r="1003" s="8" customFormat="1" ht="11.25"/>
    <row r="1004" s="8" customFormat="1" ht="11.25"/>
    <row r="1005" s="8" customFormat="1" ht="11.25"/>
    <row r="1006" s="8" customFormat="1" ht="11.25"/>
    <row r="1007" s="8" customFormat="1" ht="11.25"/>
    <row r="1008" s="8" customFormat="1" ht="11.25"/>
    <row r="1009" s="8" customFormat="1" ht="11.25"/>
    <row r="1010" s="8" customFormat="1" ht="11.25"/>
    <row r="1011" s="8" customFormat="1" ht="11.25"/>
    <row r="1012" s="8" customFormat="1" ht="11.25"/>
    <row r="1013" s="8" customFormat="1" ht="11.25"/>
    <row r="1014" s="8" customFormat="1" ht="11.25"/>
    <row r="1015" s="8" customFormat="1" ht="11.25"/>
    <row r="1016" s="8" customFormat="1" ht="11.25"/>
    <row r="1017" s="8" customFormat="1" ht="11.25"/>
    <row r="1018" s="8" customFormat="1" ht="11.25"/>
    <row r="1019" s="8" customFormat="1" ht="11.25"/>
    <row r="1020" s="8" customFormat="1" ht="11.25"/>
    <row r="1021" s="8" customFormat="1" ht="11.25"/>
    <row r="1022" s="8" customFormat="1" ht="11.25"/>
    <row r="1023" s="8" customFormat="1" ht="11.25"/>
    <row r="1024" s="8" customFormat="1" ht="11.25"/>
    <row r="1025" s="8" customFormat="1" ht="11.25"/>
    <row r="1026" s="8" customFormat="1" ht="11.25"/>
    <row r="1027" s="8" customFormat="1" ht="11.25"/>
    <row r="1028" s="8" customFormat="1" ht="11.25"/>
    <row r="1029" s="8" customFormat="1" ht="11.25"/>
    <row r="1030" s="8" customFormat="1" ht="11.25"/>
    <row r="1031" s="8" customFormat="1" ht="11.25"/>
    <row r="1032" s="8" customFormat="1" ht="11.25"/>
    <row r="1033" s="8" customFormat="1" ht="11.25"/>
    <row r="1034" s="8" customFormat="1" ht="11.25"/>
    <row r="1035" s="8" customFormat="1" ht="11.25"/>
    <row r="1036" s="8" customFormat="1" ht="11.25"/>
    <row r="1037" s="8" customFormat="1" ht="11.25"/>
    <row r="1038" s="8" customFormat="1" ht="11.25"/>
    <row r="1039" s="8" customFormat="1" ht="11.25"/>
    <row r="1040" s="8" customFormat="1" ht="11.25"/>
    <row r="1041" s="8" customFormat="1" ht="11.25"/>
    <row r="1042" s="8" customFormat="1" ht="11.25"/>
    <row r="1043" s="8" customFormat="1" ht="11.25"/>
    <row r="1044" s="8" customFormat="1" ht="11.25"/>
    <row r="1045" s="8" customFormat="1" ht="11.25"/>
    <row r="1046" s="8" customFormat="1" ht="11.25"/>
    <row r="1047" s="8" customFormat="1" ht="11.25"/>
    <row r="1048" s="8" customFormat="1" ht="11.25"/>
    <row r="1049" s="8" customFormat="1" ht="11.25"/>
    <row r="1050" s="8" customFormat="1" ht="11.25"/>
    <row r="1051" s="8" customFormat="1" ht="11.25"/>
    <row r="1052" s="8" customFormat="1" ht="11.25"/>
    <row r="1053" s="8" customFormat="1" ht="11.25"/>
    <row r="1054" s="8" customFormat="1" ht="11.25"/>
    <row r="1055" s="8" customFormat="1" ht="11.25"/>
    <row r="1056" s="8" customFormat="1" ht="11.25"/>
    <row r="1057" s="8" customFormat="1" ht="11.25"/>
    <row r="1058" s="8" customFormat="1" ht="11.25"/>
    <row r="1059" s="8" customFormat="1" ht="11.25"/>
    <row r="1060" s="8" customFormat="1" ht="11.25"/>
    <row r="1061" s="8" customFormat="1" ht="11.25"/>
    <row r="1062" s="8" customFormat="1" ht="11.25"/>
    <row r="1063" s="8" customFormat="1" ht="11.25"/>
    <row r="1064" s="8" customFormat="1" ht="11.25"/>
    <row r="1065" s="8" customFormat="1" ht="11.25"/>
    <row r="1066" s="8" customFormat="1" ht="11.25"/>
    <row r="1067" s="8" customFormat="1" ht="11.25"/>
    <row r="1068" s="8" customFormat="1" ht="11.25"/>
    <row r="1069" s="8" customFormat="1" ht="11.25"/>
    <row r="1070" s="8" customFormat="1" ht="11.25"/>
    <row r="1071" s="8" customFormat="1" ht="11.25"/>
    <row r="1072" s="8" customFormat="1" ht="11.25"/>
    <row r="1073" s="8" customFormat="1" ht="11.25"/>
    <row r="1074" s="8" customFormat="1" ht="11.25"/>
    <row r="1075" s="8" customFormat="1" ht="11.25"/>
    <row r="1076" s="8" customFormat="1" ht="11.25"/>
    <row r="1077" s="8" customFormat="1" ht="11.25"/>
    <row r="1078" s="8" customFormat="1" ht="11.25"/>
    <row r="1079" s="8" customFormat="1" ht="11.25"/>
    <row r="1080" s="8" customFormat="1" ht="11.25"/>
    <row r="1081" s="8" customFormat="1" ht="11.25"/>
    <row r="1082" s="8" customFormat="1" ht="11.25"/>
    <row r="1083" s="8" customFormat="1" ht="11.25"/>
    <row r="1084" s="8" customFormat="1" ht="11.25"/>
    <row r="1085" s="8" customFormat="1" ht="11.25"/>
    <row r="1086" s="8" customFormat="1" ht="11.25"/>
    <row r="1087" s="8" customFormat="1" ht="11.25"/>
    <row r="1088" s="8" customFormat="1" ht="11.25"/>
    <row r="1089" s="8" customFormat="1" ht="11.25"/>
    <row r="1090" s="8" customFormat="1" ht="11.25"/>
    <row r="1091" s="8" customFormat="1" ht="11.25"/>
    <row r="1092" s="8" customFormat="1" ht="11.25"/>
    <row r="1093" s="8" customFormat="1" ht="11.25"/>
    <row r="1094" s="8" customFormat="1" ht="11.25"/>
    <row r="1095" s="8" customFormat="1" ht="11.25"/>
    <row r="1096" s="8" customFormat="1" ht="11.25"/>
    <row r="1097" s="8" customFormat="1" ht="11.25"/>
    <row r="1098" s="8" customFormat="1" ht="11.25"/>
    <row r="1099" s="8" customFormat="1" ht="11.25"/>
    <row r="1100" s="8" customFormat="1" ht="11.25"/>
    <row r="1101" s="8" customFormat="1" ht="11.25"/>
    <row r="1102" s="8" customFormat="1" ht="11.25"/>
    <row r="1103" s="8" customFormat="1" ht="11.25"/>
    <row r="1104" s="8" customFormat="1" ht="11.25"/>
    <row r="1105" s="8" customFormat="1" ht="11.25"/>
    <row r="1106" s="8" customFormat="1" ht="11.25"/>
    <row r="1107" s="8" customFormat="1" ht="11.25"/>
    <row r="1108" s="8" customFormat="1" ht="11.25"/>
    <row r="1109" s="8" customFormat="1" ht="11.25"/>
    <row r="1110" s="8" customFormat="1" ht="11.25"/>
    <row r="1111" s="8" customFormat="1" ht="11.25"/>
    <row r="1112" s="8" customFormat="1" ht="11.25"/>
    <row r="1113" s="8" customFormat="1" ht="11.25"/>
    <row r="1114" s="8" customFormat="1" ht="11.25"/>
    <row r="1115" s="8" customFormat="1" ht="11.25"/>
    <row r="1116" s="8" customFormat="1" ht="11.25"/>
    <row r="1117" s="8" customFormat="1" ht="11.25"/>
    <row r="1118" s="8" customFormat="1" ht="11.25"/>
    <row r="1119" s="8" customFormat="1" ht="11.25"/>
    <row r="1120" s="8" customFormat="1" ht="11.25"/>
    <row r="1121" s="8" customFormat="1" ht="11.25"/>
    <row r="1122" s="8" customFormat="1" ht="11.25"/>
    <row r="1123" s="8" customFormat="1" ht="11.25"/>
    <row r="1124" s="8" customFormat="1" ht="11.25"/>
    <row r="1125" s="8" customFormat="1" ht="11.25"/>
    <row r="1126" s="8" customFormat="1" ht="11.25"/>
    <row r="1127" s="8" customFormat="1" ht="11.25"/>
    <row r="1128" s="8" customFormat="1" ht="11.25"/>
    <row r="1129" s="8" customFormat="1" ht="11.25"/>
    <row r="1130" s="8" customFormat="1" ht="11.25"/>
    <row r="1131" s="8" customFormat="1" ht="11.25"/>
    <row r="1132" s="8" customFormat="1" ht="11.25"/>
    <row r="1133" s="8" customFormat="1" ht="11.25"/>
    <row r="1134" s="8" customFormat="1" ht="11.25"/>
    <row r="1135" s="8" customFormat="1" ht="11.25"/>
    <row r="1136" s="8" customFormat="1" ht="11.25"/>
    <row r="1137" s="8" customFormat="1" ht="11.25"/>
    <row r="1138" s="8" customFormat="1" ht="11.25"/>
    <row r="1139" s="8" customFormat="1" ht="11.25"/>
    <row r="1140" s="8" customFormat="1" ht="11.25"/>
    <row r="1141" s="8" customFormat="1" ht="11.25"/>
    <row r="1142" s="8" customFormat="1" ht="11.25"/>
    <row r="1143" s="8" customFormat="1" ht="11.25"/>
    <row r="1144" s="8" customFormat="1" ht="11.25"/>
    <row r="1145" s="8" customFormat="1" ht="11.25"/>
    <row r="1146" s="8" customFormat="1" ht="11.25"/>
    <row r="1147" s="8" customFormat="1" ht="11.25"/>
    <row r="1148" s="8" customFormat="1" ht="11.25"/>
    <row r="1149" s="8" customFormat="1" ht="11.25"/>
    <row r="1150" s="8" customFormat="1" ht="11.25"/>
    <row r="1151" s="8" customFormat="1" ht="11.25"/>
    <row r="1152" s="8" customFormat="1" ht="11.25"/>
  </sheetData>
  <sheetProtection/>
  <mergeCells count="20">
    <mergeCell ref="A1:B5"/>
    <mergeCell ref="C1:H4"/>
    <mergeCell ref="I3:J3"/>
    <mergeCell ref="I4:J4"/>
    <mergeCell ref="C5:E5"/>
    <mergeCell ref="F5:H5"/>
    <mergeCell ref="A6:B6"/>
    <mergeCell ref="H14:H15"/>
    <mergeCell ref="I14:I15"/>
    <mergeCell ref="A20:B20"/>
    <mergeCell ref="C6:E6"/>
    <mergeCell ref="F6:H6"/>
    <mergeCell ref="A25:B25"/>
    <mergeCell ref="A16:I16"/>
    <mergeCell ref="A21:I21"/>
    <mergeCell ref="D14:F14"/>
    <mergeCell ref="A14:A15"/>
    <mergeCell ref="B14:B15"/>
    <mergeCell ref="C14:C15"/>
    <mergeCell ref="G14:G15"/>
  </mergeCells>
  <printOptions horizontalCentered="1" verticalCentered="1"/>
  <pageMargins left="0.61" right="0.984251968503937" top="0.984251968503937" bottom="0.984251968503937" header="0" footer="0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0"/>
  <sheetViews>
    <sheetView showGridLines="0" zoomScalePageLayoutView="0" workbookViewId="0" topLeftCell="A1">
      <selection activeCell="O54" sqref="O54:O65"/>
    </sheetView>
  </sheetViews>
  <sheetFormatPr defaultColWidth="11.421875" defaultRowHeight="12.75"/>
  <cols>
    <col min="1" max="1" width="7.57421875" style="2" customWidth="1"/>
    <col min="2" max="2" width="21.140625" style="2" customWidth="1"/>
    <col min="3" max="3" width="27.28125" style="2" customWidth="1"/>
    <col min="4" max="4" width="12.28125" style="2" customWidth="1"/>
    <col min="5" max="5" width="21.8515625" style="2" customWidth="1"/>
    <col min="6" max="6" width="8.7109375" style="2" customWidth="1"/>
    <col min="7" max="8" width="10.57421875" style="2" customWidth="1"/>
    <col min="9" max="9" width="8.7109375" style="2" customWidth="1"/>
    <col min="10" max="10" width="8.57421875" style="2" customWidth="1"/>
    <col min="11" max="11" width="11.00390625" style="2" customWidth="1"/>
    <col min="12" max="12" width="8.7109375" style="2" customWidth="1"/>
    <col min="13" max="13" width="9.00390625" style="2" customWidth="1"/>
    <col min="14" max="14" width="8.7109375" style="2" customWidth="1"/>
    <col min="15" max="15" width="8.8515625" style="2" customWidth="1"/>
    <col min="16" max="16" width="8.7109375" style="2" customWidth="1"/>
    <col min="17" max="17" width="9.7109375" style="2" customWidth="1"/>
    <col min="18" max="18" width="10.7109375" style="2" customWidth="1"/>
    <col min="19" max="19" width="10.8515625" style="2" customWidth="1"/>
    <col min="20" max="21" width="8.57421875" style="2" customWidth="1"/>
    <col min="22" max="22" width="9.57421875" style="2" customWidth="1"/>
    <col min="23" max="23" width="9.421875" style="2" customWidth="1"/>
    <col min="24" max="24" width="10.140625" style="2" customWidth="1"/>
    <col min="25" max="26" width="8.8515625" style="2" customWidth="1"/>
    <col min="27" max="27" width="8.7109375" style="2" customWidth="1"/>
    <col min="28" max="28" width="10.140625" style="2" customWidth="1"/>
    <col min="29" max="29" width="9.140625" style="2" customWidth="1"/>
    <col min="30" max="30" width="9.7109375" style="2" customWidth="1"/>
    <col min="31" max="31" width="8.7109375" style="2" customWidth="1"/>
    <col min="32" max="32" width="9.28125" style="2" customWidth="1"/>
    <col min="33" max="34" width="9.57421875" style="2" customWidth="1"/>
    <col min="35" max="35" width="8.8515625" style="2" customWidth="1"/>
    <col min="36" max="36" width="12.57421875" style="2" customWidth="1"/>
    <col min="37" max="16384" width="11.421875" style="2" customWidth="1"/>
  </cols>
  <sheetData>
    <row r="1" spans="1:10" ht="12.75">
      <c r="A1" s="238"/>
      <c r="B1" s="239"/>
      <c r="C1" s="244" t="s">
        <v>202</v>
      </c>
      <c r="D1" s="245"/>
      <c r="E1" s="245"/>
      <c r="F1" s="245"/>
      <c r="G1" s="245"/>
      <c r="H1" s="246"/>
      <c r="I1" s="227"/>
      <c r="J1" s="227"/>
    </row>
    <row r="2" spans="1:10" s="19" customFormat="1" ht="18">
      <c r="A2" s="240"/>
      <c r="B2" s="241"/>
      <c r="C2" s="247"/>
      <c r="D2" s="248"/>
      <c r="E2" s="248"/>
      <c r="F2" s="248"/>
      <c r="G2" s="248"/>
      <c r="H2" s="249"/>
      <c r="I2" s="227"/>
      <c r="J2" s="227"/>
    </row>
    <row r="3" spans="1:10" ht="15.75" customHeight="1">
      <c r="A3" s="240"/>
      <c r="B3" s="241"/>
      <c r="C3" s="247"/>
      <c r="D3" s="248"/>
      <c r="E3" s="248"/>
      <c r="F3" s="248"/>
      <c r="G3" s="248"/>
      <c r="H3" s="249"/>
      <c r="I3" s="279" t="s">
        <v>203</v>
      </c>
      <c r="J3" s="279"/>
    </row>
    <row r="4" spans="1:10" ht="15.75" customHeight="1">
      <c r="A4" s="240"/>
      <c r="B4" s="241"/>
      <c r="C4" s="250"/>
      <c r="D4" s="251"/>
      <c r="E4" s="251"/>
      <c r="F4" s="251"/>
      <c r="G4" s="251"/>
      <c r="H4" s="252"/>
      <c r="I4" s="279" t="s">
        <v>204</v>
      </c>
      <c r="J4" s="279"/>
    </row>
    <row r="5" spans="1:10" ht="15.75" customHeight="1">
      <c r="A5" s="242"/>
      <c r="B5" s="243"/>
      <c r="C5" s="255" t="s">
        <v>205</v>
      </c>
      <c r="D5" s="256"/>
      <c r="E5" s="257"/>
      <c r="F5" s="255" t="s">
        <v>206</v>
      </c>
      <c r="G5" s="256"/>
      <c r="H5" s="256"/>
      <c r="I5" s="227"/>
      <c r="J5" s="227"/>
    </row>
    <row r="6" spans="1:10" ht="15.75" customHeight="1">
      <c r="A6" s="211" t="s">
        <v>207</v>
      </c>
      <c r="B6" s="212"/>
      <c r="C6" s="233">
        <v>0</v>
      </c>
      <c r="D6" s="234"/>
      <c r="E6" s="213"/>
      <c r="F6" s="233" t="s">
        <v>208</v>
      </c>
      <c r="G6" s="234"/>
      <c r="H6" s="234"/>
      <c r="I6" s="227"/>
      <c r="J6" s="227"/>
    </row>
    <row r="7" spans="1:10" ht="15.75" customHeight="1">
      <c r="A7" s="222"/>
      <c r="B7" s="222"/>
      <c r="C7" s="222"/>
      <c r="D7" s="222"/>
      <c r="E7" s="222"/>
      <c r="F7" s="222"/>
      <c r="G7" s="222"/>
      <c r="H7" s="222"/>
      <c r="I7" s="222"/>
      <c r="J7" s="221"/>
    </row>
    <row r="8" spans="1:10" s="10" customFormat="1" ht="15">
      <c r="A8" s="308" t="s">
        <v>7</v>
      </c>
      <c r="B8" s="308"/>
      <c r="C8" s="309" t="s">
        <v>175</v>
      </c>
      <c r="D8" s="309"/>
      <c r="E8" s="309"/>
      <c r="F8" s="309"/>
      <c r="G8" s="309"/>
      <c r="H8" s="15"/>
      <c r="I8" s="15"/>
      <c r="J8" s="11"/>
    </row>
    <row r="9" spans="1:10" s="10" customFormat="1" ht="15" customHeight="1">
      <c r="A9" s="9"/>
      <c r="B9" s="9"/>
      <c r="C9" s="9"/>
      <c r="D9" s="15"/>
      <c r="E9" s="15"/>
      <c r="F9" s="15"/>
      <c r="G9" s="15"/>
      <c r="H9" s="15"/>
      <c r="I9" s="15"/>
      <c r="J9" s="11"/>
    </row>
    <row r="10" spans="1:10" s="10" customFormat="1" ht="14.25">
      <c r="A10" s="310" t="s">
        <v>8</v>
      </c>
      <c r="B10" s="310"/>
      <c r="C10" s="26">
        <f>+'POA-01'!C8</f>
        <v>561227100</v>
      </c>
      <c r="D10" s="15"/>
      <c r="E10" s="15"/>
      <c r="F10" s="15"/>
      <c r="G10" s="15"/>
      <c r="H10" s="15"/>
      <c r="I10" s="15"/>
      <c r="J10" s="11"/>
    </row>
    <row r="11" spans="1:10" s="10" customFormat="1" ht="14.25">
      <c r="A11" s="160"/>
      <c r="B11" s="11"/>
      <c r="C11" s="27"/>
      <c r="D11" s="15"/>
      <c r="E11" s="15"/>
      <c r="F11" s="15"/>
      <c r="G11" s="15"/>
      <c r="H11" s="15"/>
      <c r="I11" s="15"/>
      <c r="J11" s="11"/>
    </row>
    <row r="12" spans="1:10" s="10" customFormat="1" ht="15" customHeight="1">
      <c r="A12" s="11" t="s">
        <v>9</v>
      </c>
      <c r="B12" s="11"/>
      <c r="C12" s="26">
        <f>+'POA-01'!C8</f>
        <v>561227100</v>
      </c>
      <c r="D12" s="15"/>
      <c r="E12" s="15"/>
      <c r="F12" s="15"/>
      <c r="G12" s="15"/>
      <c r="H12" s="15"/>
      <c r="I12" s="15"/>
      <c r="J12" s="11"/>
    </row>
    <row r="13" s="8" customFormat="1" ht="21.75" customHeight="1"/>
    <row r="14" spans="1:4" s="12" customFormat="1" ht="12.75" thickBot="1">
      <c r="A14" s="16" t="s">
        <v>48</v>
      </c>
      <c r="B14" s="16"/>
      <c r="D14" s="13" t="s">
        <v>49</v>
      </c>
    </row>
    <row r="15" spans="1:4" s="8" customFormat="1" ht="12.75" customHeight="1" thickBot="1">
      <c r="A15" s="80" t="s">
        <v>50</v>
      </c>
      <c r="B15" s="311" t="s">
        <v>34</v>
      </c>
      <c r="C15" s="312"/>
      <c r="D15" s="81" t="s">
        <v>26</v>
      </c>
    </row>
    <row r="16" spans="1:4" s="8" customFormat="1" ht="11.25">
      <c r="A16" s="79">
        <v>2</v>
      </c>
      <c r="B16" s="313" t="s">
        <v>146</v>
      </c>
      <c r="C16" s="314"/>
      <c r="D16" s="183">
        <f>SUM(D17:D30)</f>
        <v>0</v>
      </c>
    </row>
    <row r="17" spans="1:4" s="8" customFormat="1" ht="11.25">
      <c r="A17" s="60" t="s">
        <v>122</v>
      </c>
      <c r="B17" s="306" t="s">
        <v>121</v>
      </c>
      <c r="C17" s="307"/>
      <c r="D17" s="184"/>
    </row>
    <row r="18" spans="1:4" s="8" customFormat="1" ht="11.25">
      <c r="A18" s="60" t="s">
        <v>123</v>
      </c>
      <c r="B18" s="306" t="s">
        <v>124</v>
      </c>
      <c r="C18" s="307"/>
      <c r="D18" s="184"/>
    </row>
    <row r="19" spans="1:4" s="8" customFormat="1" ht="11.25">
      <c r="A19" s="60" t="s">
        <v>125</v>
      </c>
      <c r="B19" s="306" t="s">
        <v>136</v>
      </c>
      <c r="C19" s="307"/>
      <c r="D19" s="184"/>
    </row>
    <row r="20" spans="1:4" s="8" customFormat="1" ht="11.25">
      <c r="A20" s="60" t="s">
        <v>126</v>
      </c>
      <c r="B20" s="306" t="s">
        <v>137</v>
      </c>
      <c r="C20" s="307"/>
      <c r="D20" s="184">
        <v>0</v>
      </c>
    </row>
    <row r="21" spans="1:4" s="8" customFormat="1" ht="11.25">
      <c r="A21" s="60" t="s">
        <v>127</v>
      </c>
      <c r="B21" s="306" t="s">
        <v>147</v>
      </c>
      <c r="C21" s="307"/>
      <c r="D21" s="184">
        <v>0</v>
      </c>
    </row>
    <row r="22" spans="1:4" s="8" customFormat="1" ht="11.25">
      <c r="A22" s="60" t="s">
        <v>128</v>
      </c>
      <c r="B22" s="306" t="s">
        <v>138</v>
      </c>
      <c r="C22" s="307"/>
      <c r="D22" s="184">
        <v>0</v>
      </c>
    </row>
    <row r="23" spans="1:4" s="8" customFormat="1" ht="11.25">
      <c r="A23" s="60" t="s">
        <v>129</v>
      </c>
      <c r="B23" s="306" t="s">
        <v>139</v>
      </c>
      <c r="C23" s="307"/>
      <c r="D23" s="184"/>
    </row>
    <row r="24" spans="1:4" s="8" customFormat="1" ht="11.25">
      <c r="A24" s="60" t="s">
        <v>130</v>
      </c>
      <c r="B24" s="306" t="s">
        <v>140</v>
      </c>
      <c r="C24" s="307"/>
      <c r="D24" s="184"/>
    </row>
    <row r="25" spans="1:4" s="8" customFormat="1" ht="11.25">
      <c r="A25" s="60" t="s">
        <v>131</v>
      </c>
      <c r="B25" s="306" t="s">
        <v>141</v>
      </c>
      <c r="C25" s="307"/>
      <c r="D25" s="184">
        <v>0</v>
      </c>
    </row>
    <row r="26" spans="1:4" s="8" customFormat="1" ht="11.25">
      <c r="A26" s="60" t="s">
        <v>132</v>
      </c>
      <c r="B26" s="306" t="s">
        <v>142</v>
      </c>
      <c r="C26" s="307"/>
      <c r="D26" s="184"/>
    </row>
    <row r="27" spans="1:4" s="8" customFormat="1" ht="11.25">
      <c r="A27" s="60" t="s">
        <v>133</v>
      </c>
      <c r="B27" s="306" t="s">
        <v>143</v>
      </c>
      <c r="C27" s="307"/>
      <c r="D27" s="184"/>
    </row>
    <row r="28" spans="1:4" s="8" customFormat="1" ht="11.25">
      <c r="A28" s="60" t="s">
        <v>134</v>
      </c>
      <c r="B28" s="306" t="s">
        <v>144</v>
      </c>
      <c r="C28" s="307"/>
      <c r="D28" s="184">
        <v>0</v>
      </c>
    </row>
    <row r="29" spans="1:4" s="8" customFormat="1" ht="11.25">
      <c r="A29" s="60" t="s">
        <v>135</v>
      </c>
      <c r="B29" s="306" t="s">
        <v>145</v>
      </c>
      <c r="C29" s="307"/>
      <c r="D29" s="184">
        <v>0</v>
      </c>
    </row>
    <row r="30" spans="1:4" s="8" customFormat="1" ht="11.25">
      <c r="A30" s="60" t="s">
        <v>148</v>
      </c>
      <c r="B30" s="306" t="s">
        <v>149</v>
      </c>
      <c r="C30" s="307"/>
      <c r="D30" s="184"/>
    </row>
    <row r="31" spans="1:4" s="8" customFormat="1" ht="11.25">
      <c r="A31" s="60"/>
      <c r="B31" s="306"/>
      <c r="C31" s="307"/>
      <c r="D31" s="184"/>
    </row>
    <row r="32" spans="1:4" s="8" customFormat="1" ht="11.25">
      <c r="A32" s="60"/>
      <c r="B32" s="306"/>
      <c r="C32" s="307"/>
      <c r="D32" s="184"/>
    </row>
    <row r="33" spans="1:4" s="8" customFormat="1" ht="11.25">
      <c r="A33" s="60"/>
      <c r="B33" s="306"/>
      <c r="C33" s="307"/>
      <c r="D33" s="184"/>
    </row>
    <row r="34" spans="1:4" s="8" customFormat="1" ht="11.25">
      <c r="A34" s="60"/>
      <c r="B34" s="306"/>
      <c r="C34" s="307"/>
      <c r="D34" s="184"/>
    </row>
    <row r="35" spans="1:4" s="8" customFormat="1" ht="11.25">
      <c r="A35" s="60"/>
      <c r="B35" s="306"/>
      <c r="C35" s="307"/>
      <c r="D35" s="184"/>
    </row>
    <row r="36" s="8" customFormat="1" ht="11.25">
      <c r="A36" s="61"/>
    </row>
    <row r="37" s="8" customFormat="1" ht="11.25"/>
    <row r="38" s="8" customFormat="1" ht="11.25"/>
    <row r="39" s="8" customFormat="1" ht="11.25"/>
    <row r="40" s="8" customFormat="1" ht="11.25"/>
    <row r="41" s="8" customFormat="1" ht="11.25"/>
    <row r="42" s="8" customFormat="1" ht="11.25"/>
    <row r="43" s="8" customFormat="1" ht="11.25"/>
    <row r="44" s="8" customFormat="1" ht="11.25"/>
    <row r="45" spans="4:36" s="8" customFormat="1" ht="11.25"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</row>
    <row r="46" spans="4:36" s="8" customFormat="1" ht="12.75"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64"/>
    </row>
    <row r="47" spans="4:36" s="8" customFormat="1" ht="11.25"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</row>
    <row r="48" spans="4:36" s="8" customFormat="1" ht="11.25">
      <c r="D48" s="229"/>
      <c r="E48" s="228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7"/>
    </row>
    <row r="49" spans="4:36" s="8" customFormat="1" ht="11.25"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</row>
    <row r="50" spans="4:36" s="8" customFormat="1" ht="11.25"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</row>
    <row r="51" s="8" customFormat="1" ht="11.25"/>
    <row r="52" s="8" customFormat="1" ht="11.25"/>
    <row r="53" s="8" customFormat="1" ht="11.25"/>
    <row r="54" s="8" customFormat="1" ht="11.25"/>
    <row r="55" s="8" customFormat="1" ht="11.25"/>
    <row r="56" s="8" customFormat="1" ht="11.25"/>
    <row r="57" s="8" customFormat="1" ht="11.25"/>
    <row r="58" s="8" customFormat="1" ht="11.25"/>
    <row r="59" s="8" customFormat="1" ht="11.25"/>
    <row r="60" s="8" customFormat="1" ht="11.25"/>
    <row r="61" s="8" customFormat="1" ht="11.25"/>
    <row r="62" s="8" customFormat="1" ht="11.25"/>
    <row r="63" s="8" customFormat="1" ht="11.25"/>
    <row r="64" s="8" customFormat="1" ht="11.25"/>
    <row r="65" s="8" customFormat="1" ht="11.25"/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  <row r="73" s="8" customFormat="1" ht="11.25"/>
    <row r="74" s="8" customFormat="1" ht="11.25"/>
    <row r="75" s="8" customFormat="1" ht="11.25"/>
    <row r="76" s="8" customFormat="1" ht="11.25"/>
    <row r="77" s="8" customFormat="1" ht="11.25"/>
    <row r="78" s="8" customFormat="1" ht="11.25"/>
    <row r="79" s="8" customFormat="1" ht="11.25"/>
    <row r="80" s="8" customFormat="1" ht="11.25"/>
    <row r="81" s="8" customFormat="1" ht="11.25"/>
    <row r="82" s="8" customFormat="1" ht="11.25"/>
    <row r="83" s="8" customFormat="1" ht="11.25"/>
    <row r="84" s="8" customFormat="1" ht="11.25"/>
    <row r="85" s="8" customFormat="1" ht="11.25"/>
    <row r="86" s="8" customFormat="1" ht="11.25"/>
    <row r="87" s="8" customFormat="1" ht="11.25"/>
    <row r="88" s="8" customFormat="1" ht="11.25"/>
    <row r="89" s="8" customFormat="1" ht="11.25"/>
    <row r="90" s="8" customFormat="1" ht="11.25"/>
    <row r="91" s="8" customFormat="1" ht="11.25"/>
    <row r="92" s="8" customFormat="1" ht="11.25"/>
    <row r="93" s="8" customFormat="1" ht="11.25"/>
    <row r="94" s="8" customFormat="1" ht="11.25"/>
    <row r="95" s="8" customFormat="1" ht="11.25"/>
    <row r="96" s="8" customFormat="1" ht="11.25"/>
    <row r="97" s="8" customFormat="1" ht="11.25"/>
    <row r="98" s="8" customFormat="1" ht="11.25"/>
    <row r="99" s="8" customFormat="1" ht="11.25"/>
    <row r="100" s="8" customFormat="1" ht="11.25"/>
    <row r="101" s="8" customFormat="1" ht="11.25"/>
    <row r="102" s="8" customFormat="1" ht="11.25"/>
    <row r="103" s="8" customFormat="1" ht="11.25"/>
    <row r="104" s="8" customFormat="1" ht="11.25"/>
    <row r="105" s="8" customFormat="1" ht="11.25"/>
    <row r="106" s="8" customFormat="1" ht="11.25"/>
    <row r="107" s="8" customFormat="1" ht="11.25"/>
    <row r="108" s="8" customFormat="1" ht="11.25"/>
    <row r="109" s="8" customFormat="1" ht="11.25"/>
    <row r="110" s="8" customFormat="1" ht="11.25"/>
    <row r="111" s="8" customFormat="1" ht="11.25"/>
    <row r="112" s="8" customFormat="1" ht="11.25"/>
    <row r="113" s="8" customFormat="1" ht="11.25"/>
    <row r="114" s="8" customFormat="1" ht="11.25"/>
    <row r="115" s="8" customFormat="1" ht="11.25"/>
    <row r="116" s="8" customFormat="1" ht="11.25"/>
    <row r="117" s="8" customFormat="1" ht="11.25"/>
    <row r="118" s="8" customFormat="1" ht="11.25"/>
    <row r="119" s="8" customFormat="1" ht="11.25"/>
    <row r="120" s="8" customFormat="1" ht="11.25"/>
    <row r="121" s="8" customFormat="1" ht="11.25"/>
    <row r="122" s="8" customFormat="1" ht="11.25"/>
    <row r="123" s="8" customFormat="1" ht="11.25"/>
    <row r="124" s="8" customFormat="1" ht="11.25"/>
    <row r="125" s="8" customFormat="1" ht="11.25"/>
    <row r="126" s="8" customFormat="1" ht="11.25"/>
    <row r="127" s="8" customFormat="1" ht="11.25"/>
    <row r="128" s="8" customFormat="1" ht="11.25"/>
    <row r="129" s="8" customFormat="1" ht="11.25"/>
    <row r="130" s="8" customFormat="1" ht="11.25"/>
    <row r="131" s="8" customFormat="1" ht="11.25"/>
    <row r="132" s="8" customFormat="1" ht="11.25"/>
    <row r="133" s="8" customFormat="1" ht="11.25"/>
    <row r="134" s="8" customFormat="1" ht="11.25"/>
    <row r="135" s="8" customFormat="1" ht="11.25"/>
    <row r="136" s="8" customFormat="1" ht="11.25"/>
    <row r="137" s="8" customFormat="1" ht="11.25"/>
    <row r="138" s="8" customFormat="1" ht="11.25"/>
    <row r="139" s="8" customFormat="1" ht="11.25"/>
    <row r="140" s="8" customFormat="1" ht="11.25"/>
    <row r="141" s="8" customFormat="1" ht="11.25"/>
    <row r="142" s="8" customFormat="1" ht="11.25"/>
    <row r="143" s="8" customFormat="1" ht="11.25"/>
    <row r="144" s="8" customFormat="1" ht="11.25"/>
    <row r="145" s="8" customFormat="1" ht="11.25"/>
    <row r="146" s="8" customFormat="1" ht="11.25"/>
    <row r="147" s="8" customFormat="1" ht="11.25"/>
    <row r="148" s="8" customFormat="1" ht="11.25"/>
    <row r="149" s="8" customFormat="1" ht="11.25"/>
    <row r="150" s="8" customFormat="1" ht="11.25"/>
    <row r="151" s="8" customFormat="1" ht="11.25"/>
    <row r="152" s="8" customFormat="1" ht="11.25"/>
    <row r="153" s="8" customFormat="1" ht="11.25"/>
    <row r="154" s="8" customFormat="1" ht="11.25"/>
    <row r="155" s="8" customFormat="1" ht="11.25"/>
    <row r="156" s="8" customFormat="1" ht="11.25"/>
    <row r="157" s="8" customFormat="1" ht="11.25"/>
    <row r="158" s="8" customFormat="1" ht="11.25"/>
    <row r="159" s="8" customFormat="1" ht="11.25"/>
    <row r="160" s="8" customFormat="1" ht="11.25"/>
    <row r="161" s="8" customFormat="1" ht="11.25"/>
    <row r="162" s="8" customFormat="1" ht="11.25"/>
    <row r="163" s="8" customFormat="1" ht="11.25"/>
    <row r="164" s="8" customFormat="1" ht="11.25"/>
    <row r="165" s="8" customFormat="1" ht="11.25"/>
    <row r="166" s="8" customFormat="1" ht="11.25"/>
    <row r="167" s="8" customFormat="1" ht="11.25"/>
    <row r="168" s="8" customFormat="1" ht="11.25"/>
    <row r="169" s="8" customFormat="1" ht="11.25"/>
    <row r="170" s="8" customFormat="1" ht="11.25"/>
    <row r="171" s="8" customFormat="1" ht="11.25"/>
    <row r="172" s="8" customFormat="1" ht="11.25"/>
    <row r="173" s="8" customFormat="1" ht="11.25"/>
    <row r="174" s="8" customFormat="1" ht="11.25"/>
    <row r="175" s="8" customFormat="1" ht="11.25"/>
    <row r="176" s="8" customFormat="1" ht="11.25"/>
    <row r="177" s="8" customFormat="1" ht="11.25"/>
    <row r="178" s="8" customFormat="1" ht="11.25"/>
    <row r="179" s="8" customFormat="1" ht="11.25"/>
    <row r="180" s="8" customFormat="1" ht="11.25"/>
    <row r="181" s="8" customFormat="1" ht="11.25"/>
    <row r="182" s="8" customFormat="1" ht="11.25"/>
    <row r="183" s="8" customFormat="1" ht="11.25"/>
    <row r="184" s="8" customFormat="1" ht="11.25"/>
    <row r="185" s="8" customFormat="1" ht="11.25"/>
    <row r="186" s="8" customFormat="1" ht="11.25"/>
    <row r="187" s="8" customFormat="1" ht="11.25"/>
    <row r="188" s="8" customFormat="1" ht="11.25"/>
    <row r="189" s="8" customFormat="1" ht="11.25"/>
    <row r="190" s="8" customFormat="1" ht="11.25"/>
    <row r="191" s="8" customFormat="1" ht="11.25"/>
    <row r="192" s="8" customFormat="1" ht="11.25"/>
    <row r="193" s="8" customFormat="1" ht="11.25"/>
    <row r="194" s="8" customFormat="1" ht="11.25"/>
    <row r="195" s="8" customFormat="1" ht="11.25"/>
    <row r="196" s="8" customFormat="1" ht="11.25"/>
    <row r="197" s="8" customFormat="1" ht="11.25"/>
    <row r="198" s="8" customFormat="1" ht="11.25"/>
    <row r="199" s="8" customFormat="1" ht="11.25"/>
    <row r="200" s="8" customFormat="1" ht="11.25"/>
    <row r="201" s="8" customFormat="1" ht="11.25"/>
    <row r="202" s="8" customFormat="1" ht="11.25"/>
    <row r="203" s="8" customFormat="1" ht="11.25"/>
    <row r="204" s="8" customFormat="1" ht="11.25"/>
    <row r="205" s="8" customFormat="1" ht="11.25"/>
    <row r="206" s="8" customFormat="1" ht="11.25"/>
    <row r="207" s="8" customFormat="1" ht="11.25"/>
    <row r="208" s="8" customFormat="1" ht="11.25"/>
    <row r="209" s="8" customFormat="1" ht="11.25"/>
    <row r="210" s="8" customFormat="1" ht="11.25"/>
    <row r="211" s="8" customFormat="1" ht="11.25"/>
    <row r="212" s="8" customFormat="1" ht="11.25"/>
    <row r="213" s="8" customFormat="1" ht="11.25"/>
    <row r="214" s="8" customFormat="1" ht="11.25"/>
    <row r="215" s="8" customFormat="1" ht="11.25"/>
    <row r="216" s="8" customFormat="1" ht="11.25"/>
    <row r="217" s="8" customFormat="1" ht="11.25"/>
    <row r="218" s="8" customFormat="1" ht="11.25"/>
    <row r="219" s="8" customFormat="1" ht="11.25"/>
    <row r="220" s="8" customFormat="1" ht="11.25"/>
    <row r="221" s="8" customFormat="1" ht="11.25"/>
    <row r="222" s="8" customFormat="1" ht="11.25"/>
    <row r="223" s="8" customFormat="1" ht="11.25"/>
    <row r="224" s="8" customFormat="1" ht="11.25"/>
    <row r="225" s="8" customFormat="1" ht="11.25"/>
    <row r="226" s="8" customFormat="1" ht="11.25"/>
    <row r="227" s="8" customFormat="1" ht="11.25"/>
    <row r="228" s="8" customFormat="1" ht="11.25"/>
    <row r="229" s="8" customFormat="1" ht="11.25"/>
    <row r="230" s="8" customFormat="1" ht="11.25"/>
    <row r="231" s="8" customFormat="1" ht="11.25"/>
    <row r="232" s="8" customFormat="1" ht="11.25"/>
    <row r="233" s="8" customFormat="1" ht="11.25"/>
    <row r="234" s="8" customFormat="1" ht="11.25"/>
    <row r="235" s="8" customFormat="1" ht="11.25"/>
    <row r="236" s="8" customFormat="1" ht="11.25"/>
    <row r="237" s="8" customFormat="1" ht="11.25"/>
    <row r="238" s="8" customFormat="1" ht="11.25"/>
    <row r="239" s="8" customFormat="1" ht="11.25"/>
    <row r="240" s="8" customFormat="1" ht="11.25"/>
    <row r="241" s="8" customFormat="1" ht="11.25"/>
    <row r="242" s="8" customFormat="1" ht="11.25"/>
    <row r="243" s="8" customFormat="1" ht="11.25"/>
    <row r="244" s="8" customFormat="1" ht="11.25"/>
    <row r="245" s="8" customFormat="1" ht="11.25"/>
    <row r="246" s="8" customFormat="1" ht="11.25"/>
    <row r="247" s="8" customFormat="1" ht="11.25"/>
    <row r="248" s="8" customFormat="1" ht="11.25"/>
    <row r="249" s="8" customFormat="1" ht="11.25"/>
    <row r="250" s="8" customFormat="1" ht="11.25"/>
    <row r="251" s="8" customFormat="1" ht="11.25"/>
    <row r="252" s="8" customFormat="1" ht="11.25"/>
    <row r="253" s="8" customFormat="1" ht="11.25"/>
    <row r="254" s="8" customFormat="1" ht="11.25"/>
    <row r="255" s="8" customFormat="1" ht="11.25"/>
    <row r="256" s="8" customFormat="1" ht="11.25"/>
    <row r="257" s="8" customFormat="1" ht="11.25"/>
    <row r="258" s="8" customFormat="1" ht="11.25"/>
    <row r="259" s="8" customFormat="1" ht="11.25"/>
    <row r="260" s="8" customFormat="1" ht="11.25"/>
    <row r="261" s="8" customFormat="1" ht="11.25"/>
    <row r="262" s="8" customFormat="1" ht="11.25"/>
    <row r="263" s="8" customFormat="1" ht="11.25"/>
    <row r="264" s="8" customFormat="1" ht="11.25"/>
    <row r="265" s="8" customFormat="1" ht="11.25"/>
    <row r="266" s="8" customFormat="1" ht="11.25"/>
    <row r="267" s="8" customFormat="1" ht="11.25"/>
    <row r="268" s="8" customFormat="1" ht="11.25"/>
    <row r="269" s="8" customFormat="1" ht="11.25"/>
    <row r="270" s="8" customFormat="1" ht="11.25"/>
    <row r="271" s="8" customFormat="1" ht="11.25"/>
    <row r="272" s="8" customFormat="1" ht="11.25"/>
    <row r="273" s="8" customFormat="1" ht="11.25"/>
    <row r="274" s="8" customFormat="1" ht="11.25"/>
    <row r="275" s="8" customFormat="1" ht="11.25"/>
    <row r="276" s="8" customFormat="1" ht="11.25"/>
    <row r="277" s="8" customFormat="1" ht="11.25"/>
    <row r="278" s="8" customFormat="1" ht="11.25"/>
    <row r="279" s="8" customFormat="1" ht="11.25"/>
    <row r="280" s="8" customFormat="1" ht="11.25"/>
    <row r="281" s="8" customFormat="1" ht="11.25"/>
    <row r="282" s="8" customFormat="1" ht="11.25"/>
    <row r="283" s="8" customFormat="1" ht="11.25"/>
    <row r="284" s="8" customFormat="1" ht="11.25"/>
    <row r="285" s="8" customFormat="1" ht="11.25"/>
    <row r="286" s="8" customFormat="1" ht="11.25"/>
    <row r="287" s="8" customFormat="1" ht="11.25"/>
    <row r="288" s="8" customFormat="1" ht="11.25"/>
    <row r="289" s="8" customFormat="1" ht="11.25"/>
    <row r="290" s="8" customFormat="1" ht="11.25"/>
    <row r="291" s="8" customFormat="1" ht="11.25"/>
    <row r="292" s="8" customFormat="1" ht="11.25"/>
    <row r="293" s="8" customFormat="1" ht="11.25"/>
    <row r="294" s="8" customFormat="1" ht="11.25"/>
    <row r="295" s="8" customFormat="1" ht="11.25"/>
    <row r="296" s="8" customFormat="1" ht="11.25"/>
    <row r="297" s="8" customFormat="1" ht="11.25"/>
    <row r="298" s="8" customFormat="1" ht="11.25"/>
    <row r="299" s="8" customFormat="1" ht="11.25"/>
    <row r="300" s="8" customFormat="1" ht="11.25"/>
    <row r="301" s="8" customFormat="1" ht="11.25"/>
    <row r="302" s="8" customFormat="1" ht="11.25"/>
    <row r="303" s="8" customFormat="1" ht="11.25"/>
    <row r="304" s="8" customFormat="1" ht="11.25"/>
    <row r="305" s="8" customFormat="1" ht="11.25"/>
    <row r="306" s="8" customFormat="1" ht="11.25"/>
    <row r="307" s="8" customFormat="1" ht="11.25"/>
    <row r="308" s="8" customFormat="1" ht="11.25"/>
    <row r="309" s="8" customFormat="1" ht="11.25"/>
    <row r="310" s="8" customFormat="1" ht="11.25"/>
    <row r="311" s="8" customFormat="1" ht="11.25"/>
    <row r="312" s="8" customFormat="1" ht="11.25"/>
    <row r="313" s="8" customFormat="1" ht="11.25"/>
    <row r="314" s="8" customFormat="1" ht="11.25"/>
    <row r="315" s="8" customFormat="1" ht="11.25"/>
    <row r="316" s="8" customFormat="1" ht="11.25"/>
    <row r="317" s="8" customFormat="1" ht="11.25"/>
    <row r="318" s="8" customFormat="1" ht="11.25"/>
    <row r="319" s="8" customFormat="1" ht="11.25"/>
    <row r="320" s="8" customFormat="1" ht="11.25"/>
  </sheetData>
  <sheetProtection/>
  <mergeCells count="37">
    <mergeCell ref="D49:U49"/>
    <mergeCell ref="B18:C18"/>
    <mergeCell ref="B21:C21"/>
    <mergeCell ref="B22:C22"/>
    <mergeCell ref="B35:C35"/>
    <mergeCell ref="B31:C31"/>
    <mergeCell ref="B25:C25"/>
    <mergeCell ref="B26:C26"/>
    <mergeCell ref="B23:C23"/>
    <mergeCell ref="A8:B8"/>
    <mergeCell ref="C8:G8"/>
    <mergeCell ref="A10:B10"/>
    <mergeCell ref="B24:C24"/>
    <mergeCell ref="B15:C15"/>
    <mergeCell ref="B16:C16"/>
    <mergeCell ref="B17:C17"/>
    <mergeCell ref="B19:C19"/>
    <mergeCell ref="B20:C20"/>
    <mergeCell ref="B27:C27"/>
    <mergeCell ref="B28:C28"/>
    <mergeCell ref="B29:C29"/>
    <mergeCell ref="B30:C30"/>
    <mergeCell ref="D45:AJ45"/>
    <mergeCell ref="D46:AI46"/>
    <mergeCell ref="D47:AJ47"/>
    <mergeCell ref="B32:C32"/>
    <mergeCell ref="B33:C33"/>
    <mergeCell ref="B34:C34"/>
    <mergeCell ref="I3:J3"/>
    <mergeCell ref="I4:J4"/>
    <mergeCell ref="C5:E5"/>
    <mergeCell ref="F5:H5"/>
    <mergeCell ref="A6:B6"/>
    <mergeCell ref="C6:E6"/>
    <mergeCell ref="F6:H6"/>
    <mergeCell ref="A1:B5"/>
    <mergeCell ref="C1:H4"/>
  </mergeCells>
  <printOptions horizontalCentered="1" verticalCentered="1"/>
  <pageMargins left="0.984251968503937" right="1.0236220472440944" top="0.984251968503937" bottom="0.984251968503937" header="0" footer="0.3937007874015748"/>
  <pageSetup horizontalDpi="600" verticalDpi="600" orientation="landscape" paperSize="1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21"/>
  <sheetViews>
    <sheetView zoomScale="115" zoomScaleNormal="115" zoomScalePageLayoutView="0" workbookViewId="0" topLeftCell="A28">
      <selection activeCell="A1" sqref="A1:J6"/>
    </sheetView>
  </sheetViews>
  <sheetFormatPr defaultColWidth="11.421875" defaultRowHeight="12.75"/>
  <cols>
    <col min="1" max="1" width="8.8515625" style="63" customWidth="1"/>
    <col min="2" max="2" width="30.28125" style="63" customWidth="1"/>
    <col min="3" max="3" width="12.8515625" style="63" customWidth="1"/>
    <col min="4" max="4" width="9.28125" style="63" customWidth="1"/>
    <col min="5" max="5" width="9.421875" style="63" customWidth="1"/>
    <col min="6" max="6" width="8.57421875" style="63" customWidth="1"/>
    <col min="7" max="7" width="7.7109375" style="63" customWidth="1"/>
    <col min="8" max="8" width="8.140625" style="63" customWidth="1"/>
    <col min="9" max="9" width="8.28125" style="63" customWidth="1"/>
    <col min="10" max="12" width="8.8515625" style="63" customWidth="1"/>
    <col min="13" max="13" width="8.00390625" style="63" customWidth="1"/>
    <col min="14" max="14" width="8.140625" style="63" customWidth="1"/>
    <col min="15" max="15" width="7.7109375" style="63" customWidth="1"/>
    <col min="16" max="16" width="11.140625" style="63" customWidth="1"/>
    <col min="17" max="17" width="12.28125" style="63" bestFit="1" customWidth="1"/>
    <col min="18" max="16384" width="11.421875" style="63" customWidth="1"/>
  </cols>
  <sheetData>
    <row r="1" spans="1:16" ht="11.25">
      <c r="A1" s="238"/>
      <c r="B1" s="239"/>
      <c r="C1" s="244" t="s">
        <v>202</v>
      </c>
      <c r="D1" s="245"/>
      <c r="E1" s="245"/>
      <c r="F1" s="245"/>
      <c r="G1" s="245"/>
      <c r="H1" s="246"/>
      <c r="I1" s="209"/>
      <c r="J1" s="210"/>
      <c r="K1" s="231"/>
      <c r="L1" s="231"/>
      <c r="M1" s="231"/>
      <c r="N1" s="231"/>
      <c r="O1" s="231"/>
      <c r="P1" s="231"/>
    </row>
    <row r="2" spans="1:16" ht="11.25">
      <c r="A2" s="240"/>
      <c r="B2" s="241"/>
      <c r="C2" s="247"/>
      <c r="D2" s="248"/>
      <c r="E2" s="248"/>
      <c r="F2" s="248"/>
      <c r="G2" s="248"/>
      <c r="H2" s="249"/>
      <c r="I2" s="215"/>
      <c r="J2" s="216"/>
      <c r="K2" s="231"/>
      <c r="L2" s="231"/>
      <c r="M2" s="231"/>
      <c r="N2" s="231"/>
      <c r="O2" s="231"/>
      <c r="P2" s="231"/>
    </row>
    <row r="3" spans="1:16" ht="11.25">
      <c r="A3" s="240"/>
      <c r="B3" s="241"/>
      <c r="C3" s="247"/>
      <c r="D3" s="248"/>
      <c r="E3" s="248"/>
      <c r="F3" s="248"/>
      <c r="G3" s="248"/>
      <c r="H3" s="249"/>
      <c r="I3" s="253" t="s">
        <v>203</v>
      </c>
      <c r="J3" s="254"/>
      <c r="K3" s="231"/>
      <c r="L3" s="231"/>
      <c r="M3" s="231"/>
      <c r="N3" s="231"/>
      <c r="O3" s="231"/>
      <c r="P3" s="231"/>
    </row>
    <row r="4" spans="1:16" ht="11.25">
      <c r="A4" s="240"/>
      <c r="B4" s="241"/>
      <c r="C4" s="250"/>
      <c r="D4" s="251"/>
      <c r="E4" s="251"/>
      <c r="F4" s="251"/>
      <c r="G4" s="251"/>
      <c r="H4" s="252"/>
      <c r="I4" s="253" t="s">
        <v>204</v>
      </c>
      <c r="J4" s="254"/>
      <c r="K4" s="231"/>
      <c r="L4" s="231"/>
      <c r="M4" s="231"/>
      <c r="N4" s="231"/>
      <c r="O4" s="231"/>
      <c r="P4" s="231"/>
    </row>
    <row r="5" spans="1:16" ht="12.75">
      <c r="A5" s="242"/>
      <c r="B5" s="243"/>
      <c r="C5" s="255" t="s">
        <v>205</v>
      </c>
      <c r="D5" s="256"/>
      <c r="E5" s="257"/>
      <c r="F5" s="255" t="s">
        <v>206</v>
      </c>
      <c r="G5" s="256"/>
      <c r="H5" s="256"/>
      <c r="I5" s="217"/>
      <c r="J5" s="218"/>
      <c r="K5" s="231"/>
      <c r="L5" s="231"/>
      <c r="M5" s="231"/>
      <c r="N5" s="231"/>
      <c r="O5" s="231"/>
      <c r="P5" s="231"/>
    </row>
    <row r="6" spans="1:16" ht="14.25" customHeight="1">
      <c r="A6" s="211" t="s">
        <v>207</v>
      </c>
      <c r="B6" s="212"/>
      <c r="C6" s="233">
        <v>0</v>
      </c>
      <c r="D6" s="234"/>
      <c r="E6" s="213"/>
      <c r="F6" s="233" t="s">
        <v>208</v>
      </c>
      <c r="G6" s="234"/>
      <c r="H6" s="234"/>
      <c r="I6" s="217"/>
      <c r="J6" s="218"/>
      <c r="K6" s="231"/>
      <c r="L6" s="231"/>
      <c r="M6" s="231"/>
      <c r="N6" s="231"/>
      <c r="O6" s="231"/>
      <c r="P6" s="231"/>
    </row>
    <row r="7" spans="1:16" ht="10.5">
      <c r="A7" s="304" t="str">
        <f>+'POA-01'!A10:J10</f>
        <v>PLAN DE ACTIVIDADES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</row>
    <row r="8" spans="1:15" s="64" customFormat="1" ht="12.75">
      <c r="A8" s="305" t="s">
        <v>174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</row>
    <row r="9" spans="1:16" s="64" customFormat="1" ht="11.25" thickBot="1">
      <c r="A9" s="304" t="s">
        <v>120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</row>
    <row r="10" spans="1:17" ht="12.75" customHeight="1" thickBot="1">
      <c r="A10" s="319"/>
      <c r="B10" s="321" t="s">
        <v>27</v>
      </c>
      <c r="C10" s="323" t="s">
        <v>152</v>
      </c>
      <c r="D10" s="316" t="s">
        <v>53</v>
      </c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8"/>
      <c r="P10" s="325" t="s">
        <v>30</v>
      </c>
      <c r="Q10" s="82"/>
    </row>
    <row r="11" spans="1:17" ht="13.5" customHeight="1" thickBot="1">
      <c r="A11" s="320"/>
      <c r="B11" s="322"/>
      <c r="C11" s="324"/>
      <c r="D11" s="87" t="s">
        <v>55</v>
      </c>
      <c r="E11" s="88" t="s">
        <v>56</v>
      </c>
      <c r="F11" s="88" t="s">
        <v>57</v>
      </c>
      <c r="G11" s="88" t="s">
        <v>58</v>
      </c>
      <c r="H11" s="88" t="s">
        <v>59</v>
      </c>
      <c r="I11" s="88" t="s">
        <v>60</v>
      </c>
      <c r="J11" s="88" t="s">
        <v>61</v>
      </c>
      <c r="K11" s="88" t="s">
        <v>62</v>
      </c>
      <c r="L11" s="88" t="s">
        <v>63</v>
      </c>
      <c r="M11" s="88" t="s">
        <v>64</v>
      </c>
      <c r="N11" s="88" t="s">
        <v>65</v>
      </c>
      <c r="O11" s="89" t="s">
        <v>66</v>
      </c>
      <c r="P11" s="326"/>
      <c r="Q11" s="83" t="s">
        <v>151</v>
      </c>
    </row>
    <row r="12" spans="1:17" ht="12.75">
      <c r="A12" s="185">
        <v>1000</v>
      </c>
      <c r="B12" s="186" t="s">
        <v>67</v>
      </c>
      <c r="C12" s="187">
        <f aca="true" t="shared" si="0" ref="C12:O12">SUM(C13:C14)</f>
        <v>63000000</v>
      </c>
      <c r="D12" s="187">
        <f>+D13+D14</f>
        <v>5250000</v>
      </c>
      <c r="E12" s="187">
        <f>+E13+E14</f>
        <v>5250000</v>
      </c>
      <c r="F12" s="187">
        <f>+F13+F14</f>
        <v>5250000</v>
      </c>
      <c r="G12" s="187">
        <f t="shared" si="0"/>
        <v>5250000</v>
      </c>
      <c r="H12" s="187">
        <f t="shared" si="0"/>
        <v>5250000</v>
      </c>
      <c r="I12" s="187">
        <f t="shared" si="0"/>
        <v>5250000</v>
      </c>
      <c r="J12" s="187">
        <f t="shared" si="0"/>
        <v>5250000</v>
      </c>
      <c r="K12" s="187">
        <f t="shared" si="0"/>
        <v>5250000</v>
      </c>
      <c r="L12" s="187">
        <f t="shared" si="0"/>
        <v>5250000</v>
      </c>
      <c r="M12" s="187">
        <f t="shared" si="0"/>
        <v>5250000</v>
      </c>
      <c r="N12" s="187">
        <f t="shared" si="0"/>
        <v>5250000</v>
      </c>
      <c r="O12" s="187">
        <f t="shared" si="0"/>
        <v>5250000</v>
      </c>
      <c r="P12" s="188">
        <f aca="true" t="shared" si="1" ref="P12:P50">SUM(D12:O12)</f>
        <v>63000000</v>
      </c>
      <c r="Q12" s="69">
        <f>+C12-P12</f>
        <v>0</v>
      </c>
    </row>
    <row r="13" spans="1:18" ht="12.75">
      <c r="A13" s="189">
        <v>1001</v>
      </c>
      <c r="B13" s="189" t="s">
        <v>68</v>
      </c>
      <c r="C13" s="190">
        <f>+'POA-02'!J22</f>
        <v>63000000</v>
      </c>
      <c r="D13" s="191">
        <v>5250000</v>
      </c>
      <c r="E13" s="191">
        <v>5250000</v>
      </c>
      <c r="F13" s="191">
        <v>5250000</v>
      </c>
      <c r="G13" s="191">
        <v>5250000</v>
      </c>
      <c r="H13" s="191">
        <v>5250000</v>
      </c>
      <c r="I13" s="191">
        <v>5250000</v>
      </c>
      <c r="J13" s="191">
        <v>5250000</v>
      </c>
      <c r="K13" s="191">
        <v>5250000</v>
      </c>
      <c r="L13" s="191">
        <v>5250000</v>
      </c>
      <c r="M13" s="191">
        <v>5250000</v>
      </c>
      <c r="N13" s="191">
        <v>5250000</v>
      </c>
      <c r="O13" s="191">
        <v>5250000</v>
      </c>
      <c r="P13" s="190">
        <f>SUM(D13:O13)</f>
        <v>63000000</v>
      </c>
      <c r="Q13" s="69">
        <f aca="true" t="shared" si="2" ref="Q13:Q51">+C13-P13</f>
        <v>0</v>
      </c>
      <c r="R13" s="65"/>
    </row>
    <row r="14" spans="1:17" ht="12.75">
      <c r="A14" s="189">
        <v>1002</v>
      </c>
      <c r="B14" s="189" t="s">
        <v>69</v>
      </c>
      <c r="C14" s="200">
        <f>+'POA-02'!J25</f>
        <v>0</v>
      </c>
      <c r="D14" s="201">
        <f>+C14/12</f>
        <v>0</v>
      </c>
      <c r="E14" s="201">
        <f>+C14/12</f>
        <v>0</v>
      </c>
      <c r="F14" s="201">
        <f>+C14/12</f>
        <v>0</v>
      </c>
      <c r="G14" s="201">
        <f>+C14/12</f>
        <v>0</v>
      </c>
      <c r="H14" s="201">
        <f>+C14/12</f>
        <v>0</v>
      </c>
      <c r="I14" s="201">
        <f>+C14/12</f>
        <v>0</v>
      </c>
      <c r="J14" s="201">
        <f>+C14/12</f>
        <v>0</v>
      </c>
      <c r="K14" s="201">
        <f>+C14/12</f>
        <v>0</v>
      </c>
      <c r="L14" s="201">
        <f>+C14/12</f>
        <v>0</v>
      </c>
      <c r="M14" s="201">
        <f>+C14/12</f>
        <v>0</v>
      </c>
      <c r="N14" s="201">
        <f>+C14/12</f>
        <v>0</v>
      </c>
      <c r="O14" s="201">
        <f>+C14/12</f>
        <v>0</v>
      </c>
      <c r="P14" s="200">
        <f>SUM(D14:O14)</f>
        <v>0</v>
      </c>
      <c r="Q14" s="69">
        <f t="shared" si="2"/>
        <v>0</v>
      </c>
    </row>
    <row r="15" spans="1:18" ht="12.75">
      <c r="A15" s="192">
        <v>2000</v>
      </c>
      <c r="B15" s="189" t="s">
        <v>70</v>
      </c>
      <c r="C15" s="202">
        <v>0</v>
      </c>
      <c r="D15" s="202">
        <f aca="true" t="shared" si="3" ref="D15:O15">+D16+D17+D21+D22+D26+D29+D33+D34+D35+D36+D37+D38+D39+D40+D41+D44+D45</f>
        <v>0</v>
      </c>
      <c r="E15" s="202">
        <f t="shared" si="3"/>
        <v>0</v>
      </c>
      <c r="F15" s="202">
        <f t="shared" si="3"/>
        <v>0</v>
      </c>
      <c r="G15" s="202">
        <f t="shared" si="3"/>
        <v>0</v>
      </c>
      <c r="H15" s="202">
        <f t="shared" si="3"/>
        <v>0</v>
      </c>
      <c r="I15" s="202">
        <f t="shared" si="3"/>
        <v>0</v>
      </c>
      <c r="J15" s="202">
        <f t="shared" si="3"/>
        <v>0</v>
      </c>
      <c r="K15" s="202">
        <f t="shared" si="3"/>
        <v>0</v>
      </c>
      <c r="L15" s="202">
        <f t="shared" si="3"/>
        <v>0</v>
      </c>
      <c r="M15" s="202">
        <f t="shared" si="3"/>
        <v>0</v>
      </c>
      <c r="N15" s="202">
        <f t="shared" si="3"/>
        <v>0</v>
      </c>
      <c r="O15" s="202">
        <f t="shared" si="3"/>
        <v>0</v>
      </c>
      <c r="P15" s="202">
        <f t="shared" si="1"/>
        <v>0</v>
      </c>
      <c r="Q15" s="69">
        <f t="shared" si="2"/>
        <v>0</v>
      </c>
      <c r="R15" s="65"/>
    </row>
    <row r="16" spans="1:17" ht="12.75">
      <c r="A16" s="189">
        <v>2001</v>
      </c>
      <c r="B16" s="189" t="s">
        <v>71</v>
      </c>
      <c r="C16" s="200">
        <f>+'POA-04'!G27</f>
        <v>0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>
        <f t="shared" si="1"/>
        <v>0</v>
      </c>
      <c r="Q16" s="69">
        <f t="shared" si="2"/>
        <v>0</v>
      </c>
    </row>
    <row r="17" spans="1:17" ht="12.75">
      <c r="A17" s="189">
        <v>2002</v>
      </c>
      <c r="B17" s="189" t="s">
        <v>157</v>
      </c>
      <c r="C17" s="200">
        <f>+C18+C19+C20</f>
        <v>0</v>
      </c>
      <c r="D17" s="200">
        <f aca="true" t="shared" si="4" ref="D17:O17">+D18+D19+D20</f>
        <v>0</v>
      </c>
      <c r="E17" s="200">
        <f t="shared" si="4"/>
        <v>0</v>
      </c>
      <c r="F17" s="200">
        <f t="shared" si="4"/>
        <v>0</v>
      </c>
      <c r="G17" s="200">
        <f t="shared" si="4"/>
        <v>0</v>
      </c>
      <c r="H17" s="200">
        <f t="shared" si="4"/>
        <v>0</v>
      </c>
      <c r="I17" s="200">
        <f t="shared" si="4"/>
        <v>0</v>
      </c>
      <c r="J17" s="200">
        <f t="shared" si="4"/>
        <v>0</v>
      </c>
      <c r="K17" s="200">
        <f t="shared" si="4"/>
        <v>0</v>
      </c>
      <c r="L17" s="200">
        <f t="shared" si="4"/>
        <v>0</v>
      </c>
      <c r="M17" s="200">
        <f t="shared" si="4"/>
        <v>0</v>
      </c>
      <c r="N17" s="200">
        <f t="shared" si="4"/>
        <v>0</v>
      </c>
      <c r="O17" s="200">
        <f t="shared" si="4"/>
        <v>0</v>
      </c>
      <c r="P17" s="200">
        <f>SUM(D18:O18)</f>
        <v>0</v>
      </c>
      <c r="Q17" s="69">
        <f t="shared" si="2"/>
        <v>0</v>
      </c>
    </row>
    <row r="18" spans="1:17" ht="12.75">
      <c r="A18" s="189" t="s">
        <v>73</v>
      </c>
      <c r="B18" s="189" t="s">
        <v>74</v>
      </c>
      <c r="C18" s="200">
        <f>+'POA-03'!H35</f>
        <v>0</v>
      </c>
      <c r="D18" s="200">
        <f>+C18/12</f>
        <v>0</v>
      </c>
      <c r="E18" s="203">
        <f>+C18/12</f>
        <v>0</v>
      </c>
      <c r="F18" s="203">
        <f>+C18/12</f>
        <v>0</v>
      </c>
      <c r="G18" s="203">
        <f>+C18/12</f>
        <v>0</v>
      </c>
      <c r="H18" s="203">
        <f>+C18/12</f>
        <v>0</v>
      </c>
      <c r="I18" s="203">
        <f>+C18/12</f>
        <v>0</v>
      </c>
      <c r="J18" s="203">
        <f>+C18/12</f>
        <v>0</v>
      </c>
      <c r="K18" s="200">
        <f>+C18/12</f>
        <v>0</v>
      </c>
      <c r="L18" s="200">
        <f>+C18/12</f>
        <v>0</v>
      </c>
      <c r="M18" s="200">
        <f>+C18/12</f>
        <v>0</v>
      </c>
      <c r="N18" s="200">
        <f>+C18/12</f>
        <v>0</v>
      </c>
      <c r="O18" s="200">
        <f>+C18/12</f>
        <v>0</v>
      </c>
      <c r="P18" s="200">
        <f>SUM(D18:O18)</f>
        <v>0</v>
      </c>
      <c r="Q18" s="69">
        <f t="shared" si="2"/>
        <v>0</v>
      </c>
    </row>
    <row r="19" spans="1:17" ht="12.75">
      <c r="A19" s="189" t="s">
        <v>75</v>
      </c>
      <c r="B19" s="189" t="s">
        <v>76</v>
      </c>
      <c r="C19" s="203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>
        <f t="shared" si="1"/>
        <v>0</v>
      </c>
      <c r="Q19" s="69">
        <f t="shared" si="2"/>
        <v>0</v>
      </c>
    </row>
    <row r="20" spans="1:17" ht="12.75">
      <c r="A20" s="189" t="s">
        <v>77</v>
      </c>
      <c r="B20" s="189" t="s">
        <v>78</v>
      </c>
      <c r="C20" s="203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>
        <f t="shared" si="1"/>
        <v>0</v>
      </c>
      <c r="Q20" s="69">
        <f t="shared" si="2"/>
        <v>0</v>
      </c>
    </row>
    <row r="21" spans="1:17" ht="12.75">
      <c r="A21" s="189">
        <v>2003</v>
      </c>
      <c r="B21" s="193" t="s">
        <v>79</v>
      </c>
      <c r="C21" s="203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>
        <f t="shared" si="1"/>
        <v>0</v>
      </c>
      <c r="Q21" s="69">
        <f t="shared" si="2"/>
        <v>0</v>
      </c>
    </row>
    <row r="22" spans="1:17" ht="12.75">
      <c r="A22" s="189">
        <v>2004</v>
      </c>
      <c r="B22" s="189" t="s">
        <v>80</v>
      </c>
      <c r="C22" s="203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>
        <f t="shared" si="1"/>
        <v>0</v>
      </c>
      <c r="Q22" s="69">
        <f t="shared" si="2"/>
        <v>0</v>
      </c>
    </row>
    <row r="23" spans="1:17" ht="12.75">
      <c r="A23" s="189" t="s">
        <v>81</v>
      </c>
      <c r="B23" s="189" t="s">
        <v>82</v>
      </c>
      <c r="C23" s="203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>
        <f t="shared" si="1"/>
        <v>0</v>
      </c>
      <c r="Q23" s="69">
        <f t="shared" si="2"/>
        <v>0</v>
      </c>
    </row>
    <row r="24" spans="1:17" ht="12.75">
      <c r="A24" s="189" t="s">
        <v>83</v>
      </c>
      <c r="B24" s="189" t="s">
        <v>84</v>
      </c>
      <c r="C24" s="203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>
        <f t="shared" si="1"/>
        <v>0</v>
      </c>
      <c r="Q24" s="69">
        <f t="shared" si="2"/>
        <v>0</v>
      </c>
    </row>
    <row r="25" spans="1:17" ht="12.75">
      <c r="A25" s="189" t="s">
        <v>85</v>
      </c>
      <c r="B25" s="189" t="s">
        <v>86</v>
      </c>
      <c r="C25" s="203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>
        <f t="shared" si="1"/>
        <v>0</v>
      </c>
      <c r="Q25" s="69">
        <f t="shared" si="2"/>
        <v>0</v>
      </c>
    </row>
    <row r="26" spans="1:17" ht="12.75">
      <c r="A26" s="189">
        <v>2005</v>
      </c>
      <c r="B26" s="189" t="s">
        <v>87</v>
      </c>
      <c r="C26" s="203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>
        <f t="shared" si="1"/>
        <v>0</v>
      </c>
      <c r="Q26" s="69">
        <f t="shared" si="2"/>
        <v>0</v>
      </c>
    </row>
    <row r="27" spans="1:17" ht="12.75">
      <c r="A27" s="189" t="s">
        <v>88</v>
      </c>
      <c r="B27" s="189" t="s">
        <v>89</v>
      </c>
      <c r="C27" s="203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>
        <f t="shared" si="1"/>
        <v>0</v>
      </c>
      <c r="Q27" s="69">
        <f t="shared" si="2"/>
        <v>0</v>
      </c>
    </row>
    <row r="28" spans="1:17" ht="12.75">
      <c r="A28" s="189" t="s">
        <v>90</v>
      </c>
      <c r="B28" s="189" t="s">
        <v>91</v>
      </c>
      <c r="C28" s="203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>
        <f t="shared" si="1"/>
        <v>0</v>
      </c>
      <c r="Q28" s="69">
        <f t="shared" si="2"/>
        <v>0</v>
      </c>
    </row>
    <row r="29" spans="1:17" ht="12.75">
      <c r="A29" s="189">
        <v>2006</v>
      </c>
      <c r="B29" s="189" t="s">
        <v>92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2">
        <f t="shared" si="1"/>
        <v>0</v>
      </c>
      <c r="Q29" s="69">
        <f t="shared" si="2"/>
        <v>0</v>
      </c>
    </row>
    <row r="30" spans="1:17" ht="12.75">
      <c r="A30" s="189" t="s">
        <v>93</v>
      </c>
      <c r="B30" s="189" t="s">
        <v>94</v>
      </c>
      <c r="C30" s="203"/>
      <c r="D30" s="200"/>
      <c r="E30" s="203"/>
      <c r="F30" s="203"/>
      <c r="G30" s="203"/>
      <c r="H30" s="203"/>
      <c r="I30" s="203"/>
      <c r="J30" s="203"/>
      <c r="K30" s="200"/>
      <c r="L30" s="200"/>
      <c r="M30" s="200"/>
      <c r="N30" s="200"/>
      <c r="O30" s="200"/>
      <c r="P30" s="200">
        <f t="shared" si="1"/>
        <v>0</v>
      </c>
      <c r="Q30" s="69">
        <f t="shared" si="2"/>
        <v>0</v>
      </c>
    </row>
    <row r="31" spans="1:17" ht="12.75">
      <c r="A31" s="189" t="s">
        <v>95</v>
      </c>
      <c r="B31" s="193" t="s">
        <v>150</v>
      </c>
      <c r="C31" s="200"/>
      <c r="D31" s="200"/>
      <c r="E31" s="203"/>
      <c r="F31" s="203"/>
      <c r="G31" s="203"/>
      <c r="H31" s="203"/>
      <c r="I31" s="203"/>
      <c r="J31" s="203"/>
      <c r="K31" s="200"/>
      <c r="L31" s="200"/>
      <c r="M31" s="200"/>
      <c r="N31" s="200"/>
      <c r="O31" s="200"/>
      <c r="P31" s="200">
        <f>SUM(D31:O31)</f>
        <v>0</v>
      </c>
      <c r="Q31" s="69">
        <f t="shared" si="2"/>
        <v>0</v>
      </c>
    </row>
    <row r="32" spans="1:17" ht="12.75">
      <c r="A32" s="189" t="s">
        <v>96</v>
      </c>
      <c r="B32" s="189" t="s">
        <v>97</v>
      </c>
      <c r="C32" s="203"/>
      <c r="D32" s="203"/>
      <c r="E32" s="203"/>
      <c r="F32" s="203"/>
      <c r="G32" s="203"/>
      <c r="H32" s="203"/>
      <c r="I32" s="203"/>
      <c r="J32" s="203"/>
      <c r="K32" s="200"/>
      <c r="L32" s="200"/>
      <c r="M32" s="200"/>
      <c r="N32" s="200"/>
      <c r="O32" s="200"/>
      <c r="P32" s="200">
        <f t="shared" si="1"/>
        <v>0</v>
      </c>
      <c r="Q32" s="69">
        <f t="shared" si="2"/>
        <v>0</v>
      </c>
    </row>
    <row r="33" spans="1:17" ht="12.75">
      <c r="A33" s="189">
        <v>2007</v>
      </c>
      <c r="B33" s="193" t="s">
        <v>156</v>
      </c>
      <c r="C33" s="203">
        <v>0</v>
      </c>
      <c r="D33" s="203"/>
      <c r="E33" s="203"/>
      <c r="F33" s="203">
        <v>0</v>
      </c>
      <c r="G33" s="203"/>
      <c r="H33" s="203"/>
      <c r="I33" s="203"/>
      <c r="J33" s="203">
        <v>0</v>
      </c>
      <c r="K33" s="200"/>
      <c r="L33" s="200"/>
      <c r="M33" s="200"/>
      <c r="N33" s="200"/>
      <c r="O33" s="200"/>
      <c r="P33" s="200">
        <f>SUM(C33:O33)</f>
        <v>0</v>
      </c>
      <c r="Q33" s="69">
        <f t="shared" si="2"/>
        <v>0</v>
      </c>
    </row>
    <row r="34" spans="1:17" ht="12.75">
      <c r="A34" s="189">
        <v>2008</v>
      </c>
      <c r="B34" s="193" t="s">
        <v>99</v>
      </c>
      <c r="C34" s="203">
        <f>+'POA-06'!D22</f>
        <v>0</v>
      </c>
      <c r="D34" s="203"/>
      <c r="E34" s="203"/>
      <c r="F34" s="203"/>
      <c r="G34" s="203"/>
      <c r="H34" s="203"/>
      <c r="I34" s="203"/>
      <c r="J34" s="203"/>
      <c r="K34" s="200"/>
      <c r="L34" s="200"/>
      <c r="M34" s="200">
        <f>+C34/3</f>
        <v>0</v>
      </c>
      <c r="N34" s="200">
        <f>+C34/3</f>
        <v>0</v>
      </c>
      <c r="O34" s="200">
        <f>+C34/3</f>
        <v>0</v>
      </c>
      <c r="P34" s="202">
        <f t="shared" si="1"/>
        <v>0</v>
      </c>
      <c r="Q34" s="69">
        <f t="shared" si="2"/>
        <v>0</v>
      </c>
    </row>
    <row r="35" spans="1:17" ht="12.75">
      <c r="A35" s="189">
        <v>2009</v>
      </c>
      <c r="B35" s="189" t="s">
        <v>100</v>
      </c>
      <c r="C35" s="204"/>
      <c r="D35" s="204"/>
      <c r="E35" s="204"/>
      <c r="F35" s="204"/>
      <c r="G35" s="204"/>
      <c r="H35" s="204"/>
      <c r="I35" s="204"/>
      <c r="J35" s="204"/>
      <c r="K35" s="202"/>
      <c r="L35" s="202"/>
      <c r="M35" s="202"/>
      <c r="N35" s="202"/>
      <c r="O35" s="202"/>
      <c r="P35" s="200">
        <f t="shared" si="1"/>
        <v>0</v>
      </c>
      <c r="Q35" s="69">
        <f t="shared" si="2"/>
        <v>0</v>
      </c>
    </row>
    <row r="36" spans="1:17" ht="12.75">
      <c r="A36" s="189">
        <v>2010</v>
      </c>
      <c r="B36" s="193" t="s">
        <v>101</v>
      </c>
      <c r="C36" s="204"/>
      <c r="D36" s="204"/>
      <c r="E36" s="204"/>
      <c r="F36" s="204"/>
      <c r="G36" s="204"/>
      <c r="H36" s="204"/>
      <c r="I36" s="204"/>
      <c r="J36" s="204"/>
      <c r="K36" s="202"/>
      <c r="L36" s="202"/>
      <c r="M36" s="202"/>
      <c r="N36" s="202"/>
      <c r="O36" s="202"/>
      <c r="P36" s="200">
        <f t="shared" si="1"/>
        <v>0</v>
      </c>
      <c r="Q36" s="69">
        <f t="shared" si="2"/>
        <v>0</v>
      </c>
    </row>
    <row r="37" spans="1:17" ht="12.75">
      <c r="A37" s="189">
        <v>2011</v>
      </c>
      <c r="B37" s="189" t="s">
        <v>102</v>
      </c>
      <c r="C37" s="203"/>
      <c r="D37" s="203">
        <f>+C37/12</f>
        <v>0</v>
      </c>
      <c r="E37" s="203">
        <f>+C37/12</f>
        <v>0</v>
      </c>
      <c r="F37" s="203">
        <f>+C37/12</f>
        <v>0</v>
      </c>
      <c r="G37" s="203">
        <f>+C37/12</f>
        <v>0</v>
      </c>
      <c r="H37" s="203">
        <f>+C37/12</f>
        <v>0</v>
      </c>
      <c r="I37" s="203">
        <f>+C37/12</f>
        <v>0</v>
      </c>
      <c r="J37" s="203">
        <f>+C37/12</f>
        <v>0</v>
      </c>
      <c r="K37" s="200">
        <f>+C37/12</f>
        <v>0</v>
      </c>
      <c r="L37" s="200">
        <f>+C37/12</f>
        <v>0</v>
      </c>
      <c r="M37" s="200">
        <f>+C37/12</f>
        <v>0</v>
      </c>
      <c r="N37" s="200">
        <f>+C37/12</f>
        <v>0</v>
      </c>
      <c r="O37" s="200">
        <f>+C37/12</f>
        <v>0</v>
      </c>
      <c r="P37" s="200">
        <f>SUM(D37:O37)</f>
        <v>0</v>
      </c>
      <c r="Q37" s="69">
        <f t="shared" si="2"/>
        <v>0</v>
      </c>
    </row>
    <row r="38" spans="1:17" ht="12.75">
      <c r="A38" s="189">
        <v>2012</v>
      </c>
      <c r="B38" s="193" t="s">
        <v>103</v>
      </c>
      <c r="C38" s="204"/>
      <c r="D38" s="204"/>
      <c r="E38" s="204"/>
      <c r="F38" s="204"/>
      <c r="G38" s="204"/>
      <c r="H38" s="204"/>
      <c r="I38" s="204"/>
      <c r="J38" s="204"/>
      <c r="K38" s="202"/>
      <c r="L38" s="202"/>
      <c r="M38" s="202"/>
      <c r="N38" s="202"/>
      <c r="O38" s="202"/>
      <c r="P38" s="200">
        <f t="shared" si="1"/>
        <v>0</v>
      </c>
      <c r="Q38" s="69">
        <f t="shared" si="2"/>
        <v>0</v>
      </c>
    </row>
    <row r="39" spans="1:17" ht="12.75">
      <c r="A39" s="189">
        <v>2013</v>
      </c>
      <c r="B39" s="189" t="s">
        <v>104</v>
      </c>
      <c r="C39" s="204"/>
      <c r="D39" s="204"/>
      <c r="E39" s="204"/>
      <c r="F39" s="204"/>
      <c r="G39" s="204"/>
      <c r="H39" s="204"/>
      <c r="I39" s="204"/>
      <c r="J39" s="204"/>
      <c r="K39" s="202"/>
      <c r="L39" s="202"/>
      <c r="M39" s="202"/>
      <c r="N39" s="202"/>
      <c r="O39" s="202"/>
      <c r="P39" s="200">
        <f t="shared" si="1"/>
        <v>0</v>
      </c>
      <c r="Q39" s="69">
        <f t="shared" si="2"/>
        <v>0</v>
      </c>
    </row>
    <row r="40" spans="1:17" ht="12.75">
      <c r="A40" s="189">
        <v>2014</v>
      </c>
      <c r="B40" s="189" t="s">
        <v>105</v>
      </c>
      <c r="C40" s="203">
        <v>0</v>
      </c>
      <c r="D40" s="203">
        <f>+C40/12</f>
        <v>0</v>
      </c>
      <c r="E40" s="203">
        <f>+C40/12</f>
        <v>0</v>
      </c>
      <c r="F40" s="203">
        <f>+C40/12</f>
        <v>0</v>
      </c>
      <c r="G40" s="203">
        <f>+C40/12</f>
        <v>0</v>
      </c>
      <c r="H40" s="203">
        <f>+C40/12</f>
        <v>0</v>
      </c>
      <c r="I40" s="203">
        <f>+C40/12</f>
        <v>0</v>
      </c>
      <c r="J40" s="203">
        <f>+C40/12</f>
        <v>0</v>
      </c>
      <c r="K40" s="200">
        <f>+C40/12</f>
        <v>0</v>
      </c>
      <c r="L40" s="200">
        <f>+C40/12</f>
        <v>0</v>
      </c>
      <c r="M40" s="200">
        <f>+C40/12</f>
        <v>0</v>
      </c>
      <c r="N40" s="200">
        <f>+C40/12</f>
        <v>0</v>
      </c>
      <c r="O40" s="200">
        <f>+C40/12</f>
        <v>0</v>
      </c>
      <c r="P40" s="200">
        <f t="shared" si="1"/>
        <v>0</v>
      </c>
      <c r="Q40" s="69">
        <f t="shared" si="2"/>
        <v>0</v>
      </c>
    </row>
    <row r="41" spans="1:17" ht="12.75">
      <c r="A41" s="189">
        <v>2015</v>
      </c>
      <c r="B41" s="189" t="s">
        <v>106</v>
      </c>
      <c r="C41" s="203">
        <v>0</v>
      </c>
      <c r="D41" s="203">
        <f aca="true" t="shared" si="5" ref="D41:O41">+D42+D43</f>
        <v>0</v>
      </c>
      <c r="E41" s="203">
        <f t="shared" si="5"/>
        <v>0</v>
      </c>
      <c r="F41" s="203">
        <f t="shared" si="5"/>
        <v>0</v>
      </c>
      <c r="G41" s="203">
        <f t="shared" si="5"/>
        <v>0</v>
      </c>
      <c r="H41" s="203">
        <f t="shared" si="5"/>
        <v>0</v>
      </c>
      <c r="I41" s="203">
        <f t="shared" si="5"/>
        <v>0</v>
      </c>
      <c r="J41" s="203">
        <f t="shared" si="5"/>
        <v>0</v>
      </c>
      <c r="K41" s="203">
        <f t="shared" si="5"/>
        <v>0</v>
      </c>
      <c r="L41" s="203">
        <f t="shared" si="5"/>
        <v>0</v>
      </c>
      <c r="M41" s="203">
        <f t="shared" si="5"/>
        <v>0</v>
      </c>
      <c r="N41" s="203">
        <f t="shared" si="5"/>
        <v>0</v>
      </c>
      <c r="O41" s="203">
        <f t="shared" si="5"/>
        <v>0</v>
      </c>
      <c r="P41" s="202">
        <f t="shared" si="1"/>
        <v>0</v>
      </c>
      <c r="Q41" s="69">
        <f t="shared" si="2"/>
        <v>0</v>
      </c>
    </row>
    <row r="42" spans="1:17" ht="12.75">
      <c r="A42" s="189" t="s">
        <v>107</v>
      </c>
      <c r="B42" s="189" t="s">
        <v>108</v>
      </c>
      <c r="C42" s="203">
        <v>0</v>
      </c>
      <c r="D42" s="203">
        <f>+C42/12</f>
        <v>0</v>
      </c>
      <c r="E42" s="203">
        <f>+C42/12</f>
        <v>0</v>
      </c>
      <c r="F42" s="203">
        <f>+C42/12</f>
        <v>0</v>
      </c>
      <c r="G42" s="203">
        <f>+C42/12</f>
        <v>0</v>
      </c>
      <c r="H42" s="203">
        <f>+C42/12</f>
        <v>0</v>
      </c>
      <c r="I42" s="203">
        <f>+C42/12</f>
        <v>0</v>
      </c>
      <c r="J42" s="203">
        <f>+C42/12</f>
        <v>0</v>
      </c>
      <c r="K42" s="200">
        <f>+C42/12</f>
        <v>0</v>
      </c>
      <c r="L42" s="200">
        <f>+C42/12</f>
        <v>0</v>
      </c>
      <c r="M42" s="200">
        <f>+C42/12</f>
        <v>0</v>
      </c>
      <c r="N42" s="200">
        <f>+C42/12</f>
        <v>0</v>
      </c>
      <c r="O42" s="200">
        <f>+C42/12</f>
        <v>0</v>
      </c>
      <c r="P42" s="200">
        <f t="shared" si="1"/>
        <v>0</v>
      </c>
      <c r="Q42" s="69">
        <f t="shared" si="2"/>
        <v>0</v>
      </c>
    </row>
    <row r="43" spans="1:17" ht="12.75">
      <c r="A43" s="189" t="s">
        <v>109</v>
      </c>
      <c r="B43" s="189" t="s">
        <v>110</v>
      </c>
      <c r="C43" s="203">
        <v>0</v>
      </c>
      <c r="D43" s="203">
        <f>+C43/12</f>
        <v>0</v>
      </c>
      <c r="E43" s="203">
        <f>+C43/12</f>
        <v>0</v>
      </c>
      <c r="F43" s="203">
        <f>+C43/12</f>
        <v>0</v>
      </c>
      <c r="G43" s="203">
        <f>+C43/12</f>
        <v>0</v>
      </c>
      <c r="H43" s="203">
        <f>+C43/12</f>
        <v>0</v>
      </c>
      <c r="I43" s="203">
        <f>+C43/12</f>
        <v>0</v>
      </c>
      <c r="J43" s="203">
        <f>+C43/12</f>
        <v>0</v>
      </c>
      <c r="K43" s="200">
        <f>+C43/12</f>
        <v>0</v>
      </c>
      <c r="L43" s="200">
        <f>+C43/12</f>
        <v>0</v>
      </c>
      <c r="M43" s="200">
        <f>+C43/12</f>
        <v>0</v>
      </c>
      <c r="N43" s="200">
        <f>+C43/12</f>
        <v>0</v>
      </c>
      <c r="O43" s="200">
        <f>+C43/12</f>
        <v>0</v>
      </c>
      <c r="P43" s="200">
        <f t="shared" si="1"/>
        <v>0</v>
      </c>
      <c r="Q43" s="69">
        <f t="shared" si="2"/>
        <v>0</v>
      </c>
    </row>
    <row r="44" spans="1:17" ht="12.75">
      <c r="A44" s="189">
        <v>2016</v>
      </c>
      <c r="B44" s="189" t="s">
        <v>111</v>
      </c>
      <c r="C44" s="203"/>
      <c r="D44" s="203"/>
      <c r="E44" s="203"/>
      <c r="F44" s="203"/>
      <c r="G44" s="203"/>
      <c r="H44" s="203"/>
      <c r="I44" s="203"/>
      <c r="J44" s="203"/>
      <c r="K44" s="200"/>
      <c r="L44" s="200"/>
      <c r="M44" s="200"/>
      <c r="N44" s="200"/>
      <c r="O44" s="200"/>
      <c r="P44" s="202">
        <f t="shared" si="1"/>
        <v>0</v>
      </c>
      <c r="Q44" s="69">
        <f t="shared" si="2"/>
        <v>0</v>
      </c>
    </row>
    <row r="45" spans="1:17" ht="12.75">
      <c r="A45" s="189">
        <v>2017</v>
      </c>
      <c r="B45" s="189" t="s">
        <v>112</v>
      </c>
      <c r="C45" s="203"/>
      <c r="D45" s="203"/>
      <c r="E45" s="203"/>
      <c r="F45" s="203"/>
      <c r="G45" s="203"/>
      <c r="H45" s="203"/>
      <c r="I45" s="203"/>
      <c r="J45" s="203"/>
      <c r="K45" s="200"/>
      <c r="L45" s="200"/>
      <c r="M45" s="200"/>
      <c r="N45" s="200"/>
      <c r="O45" s="200"/>
      <c r="P45" s="202">
        <f t="shared" si="1"/>
        <v>0</v>
      </c>
      <c r="Q45" s="69">
        <f t="shared" si="2"/>
        <v>0</v>
      </c>
    </row>
    <row r="46" spans="1:17" ht="12.75">
      <c r="A46" s="192">
        <v>3000</v>
      </c>
      <c r="B46" s="189" t="s">
        <v>113</v>
      </c>
      <c r="C46" s="204"/>
      <c r="D46" s="204"/>
      <c r="E46" s="204"/>
      <c r="F46" s="204"/>
      <c r="G46" s="204"/>
      <c r="H46" s="204"/>
      <c r="I46" s="204"/>
      <c r="J46" s="204"/>
      <c r="K46" s="202"/>
      <c r="L46" s="202"/>
      <c r="M46" s="202"/>
      <c r="N46" s="202"/>
      <c r="O46" s="202"/>
      <c r="P46" s="202">
        <f t="shared" si="1"/>
        <v>0</v>
      </c>
      <c r="Q46" s="69">
        <f t="shared" si="2"/>
        <v>0</v>
      </c>
    </row>
    <row r="47" spans="1:17" ht="12.75">
      <c r="A47" s="192">
        <v>4000</v>
      </c>
      <c r="B47" s="189" t="s">
        <v>114</v>
      </c>
      <c r="C47" s="194">
        <f>+'POA-05'!C25</f>
        <v>177511902</v>
      </c>
      <c r="D47" s="194"/>
      <c r="E47" s="194">
        <v>177511902</v>
      </c>
      <c r="F47" s="194"/>
      <c r="G47" s="194"/>
      <c r="H47" s="194"/>
      <c r="I47" s="194"/>
      <c r="J47" s="194"/>
      <c r="K47" s="188"/>
      <c r="L47" s="188"/>
      <c r="M47" s="188"/>
      <c r="N47" s="188"/>
      <c r="O47" s="188"/>
      <c r="P47" s="188">
        <f t="shared" si="1"/>
        <v>177511902</v>
      </c>
      <c r="Q47" s="69">
        <f t="shared" si="2"/>
        <v>0</v>
      </c>
    </row>
    <row r="48" spans="1:17" ht="12.75">
      <c r="A48" s="192">
        <v>5000</v>
      </c>
      <c r="B48" s="189" t="s">
        <v>115</v>
      </c>
      <c r="C48" s="194">
        <f>+'POA-05'!C20</f>
        <v>320715198</v>
      </c>
      <c r="D48" s="194"/>
      <c r="E48" s="194">
        <v>320715198</v>
      </c>
      <c r="F48" s="194"/>
      <c r="G48" s="194"/>
      <c r="H48" s="194"/>
      <c r="I48" s="194"/>
      <c r="J48" s="194"/>
      <c r="K48" s="188"/>
      <c r="L48" s="188"/>
      <c r="M48" s="188"/>
      <c r="N48" s="188"/>
      <c r="O48" s="188"/>
      <c r="P48" s="188">
        <f t="shared" si="1"/>
        <v>320715198</v>
      </c>
      <c r="Q48" s="69">
        <f t="shared" si="2"/>
        <v>0</v>
      </c>
    </row>
    <row r="49" spans="1:17" ht="12.75">
      <c r="A49" s="192">
        <v>6000</v>
      </c>
      <c r="B49" s="189" t="s">
        <v>116</v>
      </c>
      <c r="C49" s="194"/>
      <c r="D49" s="194"/>
      <c r="E49" s="194"/>
      <c r="F49" s="194"/>
      <c r="G49" s="194"/>
      <c r="H49" s="194"/>
      <c r="I49" s="194"/>
      <c r="J49" s="194"/>
      <c r="K49" s="188"/>
      <c r="L49" s="188"/>
      <c r="M49" s="188"/>
      <c r="N49" s="188"/>
      <c r="O49" s="188"/>
      <c r="P49" s="199">
        <f t="shared" si="1"/>
        <v>0</v>
      </c>
      <c r="Q49" s="69">
        <f t="shared" si="2"/>
        <v>0</v>
      </c>
    </row>
    <row r="50" spans="1:17" ht="12.75">
      <c r="A50" s="192">
        <v>7000</v>
      </c>
      <c r="B50" s="189" t="s">
        <v>117</v>
      </c>
      <c r="C50" s="194"/>
      <c r="D50" s="194"/>
      <c r="E50" s="194"/>
      <c r="F50" s="194"/>
      <c r="G50" s="194"/>
      <c r="H50" s="194"/>
      <c r="I50" s="194"/>
      <c r="J50" s="194"/>
      <c r="K50" s="188"/>
      <c r="L50" s="188"/>
      <c r="M50" s="188"/>
      <c r="N50" s="188"/>
      <c r="O50" s="188"/>
      <c r="P50" s="199">
        <f t="shared" si="1"/>
        <v>0</v>
      </c>
      <c r="Q50" s="69">
        <f t="shared" si="2"/>
        <v>0</v>
      </c>
    </row>
    <row r="51" spans="1:17" ht="12.75">
      <c r="A51" s="195"/>
      <c r="B51" s="195" t="s">
        <v>30</v>
      </c>
      <c r="C51" s="196">
        <f>+C12+C15+C46+C47+C48+C49+C50</f>
        <v>561227100</v>
      </c>
      <c r="D51" s="196">
        <f aca="true" t="shared" si="6" ref="D51:O51">+D12+D15+D46+D47+D48+D49+D50</f>
        <v>5250000</v>
      </c>
      <c r="E51" s="196">
        <f t="shared" si="6"/>
        <v>503477100</v>
      </c>
      <c r="F51" s="196">
        <f t="shared" si="6"/>
        <v>5250000</v>
      </c>
      <c r="G51" s="196">
        <f t="shared" si="6"/>
        <v>5250000</v>
      </c>
      <c r="H51" s="196">
        <f t="shared" si="6"/>
        <v>5250000</v>
      </c>
      <c r="I51" s="196">
        <f t="shared" si="6"/>
        <v>5250000</v>
      </c>
      <c r="J51" s="196">
        <f t="shared" si="6"/>
        <v>5250000</v>
      </c>
      <c r="K51" s="196">
        <f t="shared" si="6"/>
        <v>5250000</v>
      </c>
      <c r="L51" s="196">
        <f t="shared" si="6"/>
        <v>5250000</v>
      </c>
      <c r="M51" s="196">
        <f t="shared" si="6"/>
        <v>5250000</v>
      </c>
      <c r="N51" s="196">
        <f t="shared" si="6"/>
        <v>5250000</v>
      </c>
      <c r="O51" s="196">
        <f t="shared" si="6"/>
        <v>5250000</v>
      </c>
      <c r="P51" s="196">
        <f>+P12+P15+P46+P47+P48+P49+P50</f>
        <v>561227100</v>
      </c>
      <c r="Q51" s="69">
        <f t="shared" si="2"/>
        <v>0</v>
      </c>
    </row>
    <row r="52" spans="1:16" ht="0.75" customHeight="1">
      <c r="A52" s="197"/>
      <c r="B52" s="197"/>
      <c r="C52" s="198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8"/>
    </row>
    <row r="53" spans="3:16" ht="10.5">
      <c r="C53" s="65"/>
      <c r="P53" s="65"/>
    </row>
    <row r="55" spans="3:46" ht="10.5"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</row>
    <row r="56" spans="3:46" ht="11.25"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</row>
    <row r="57" spans="3:46" ht="11.25">
      <c r="C57" s="146"/>
      <c r="D57" s="148"/>
      <c r="E57" s="148"/>
      <c r="F57" s="148"/>
      <c r="G57" s="147"/>
      <c r="H57" s="147"/>
      <c r="I57" s="147"/>
      <c r="J57" s="147"/>
      <c r="K57" s="147"/>
      <c r="L57" s="147"/>
      <c r="M57" s="147"/>
      <c r="N57" s="147"/>
      <c r="O57" s="147"/>
      <c r="P57" s="148"/>
      <c r="Q57" s="149"/>
      <c r="R57" s="147"/>
      <c r="S57" s="148"/>
      <c r="T57" s="147"/>
      <c r="U57" s="147"/>
      <c r="V57" s="149"/>
      <c r="W57" s="147"/>
      <c r="X57" s="148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</row>
    <row r="58" spans="3:46" ht="10.5"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</row>
    <row r="59" spans="3:46" ht="11.25">
      <c r="C59" s="146"/>
      <c r="D59" s="14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2"/>
      <c r="R59" s="152"/>
      <c r="S59" s="152"/>
      <c r="T59" s="151"/>
      <c r="U59" s="151"/>
      <c r="V59" s="153"/>
      <c r="W59" s="151"/>
      <c r="X59" s="151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</row>
    <row r="60" spans="3:46" ht="10.5"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</row>
    <row r="61" spans="3:46" ht="11.25">
      <c r="C61" s="146"/>
      <c r="D61" s="14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2"/>
      <c r="R61" s="152"/>
      <c r="S61" s="152"/>
      <c r="T61" s="151"/>
      <c r="U61" s="151"/>
      <c r="V61" s="153"/>
      <c r="W61" s="151"/>
      <c r="X61" s="151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</row>
    <row r="62" spans="3:46" ht="10.5"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</row>
    <row r="63" spans="3:46" ht="11.25">
      <c r="C63" s="146"/>
      <c r="D63" s="14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2"/>
      <c r="R63" s="152"/>
      <c r="S63" s="152"/>
      <c r="T63" s="151"/>
      <c r="U63" s="151"/>
      <c r="V63" s="153"/>
      <c r="W63" s="151"/>
      <c r="X63" s="151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</row>
    <row r="64" spans="3:46" ht="10.5"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</row>
    <row r="65" spans="3:46" ht="10.5">
      <c r="C65" s="146"/>
      <c r="D65" s="146"/>
      <c r="E65" s="146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</row>
    <row r="66" spans="3:46" ht="10.5"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3:46" ht="11.25">
      <c r="C67" s="146"/>
      <c r="D67" s="149"/>
      <c r="E67" s="149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2"/>
      <c r="R67" s="152"/>
      <c r="S67" s="152"/>
      <c r="T67" s="151"/>
      <c r="U67" s="151"/>
      <c r="V67" s="153"/>
      <c r="W67" s="151"/>
      <c r="X67" s="151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</row>
    <row r="68" spans="3:46" ht="10.5"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</row>
    <row r="69" spans="3:46" ht="10.5"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</row>
    <row r="70" spans="3:46" ht="11.25">
      <c r="C70" s="146"/>
      <c r="D70" s="149"/>
      <c r="E70" s="149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2"/>
      <c r="R70" s="152"/>
      <c r="S70" s="152"/>
      <c r="T70" s="151"/>
      <c r="U70" s="151"/>
      <c r="V70" s="153"/>
      <c r="W70" s="151"/>
      <c r="X70" s="151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</row>
    <row r="71" spans="3:46" ht="10.5"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</row>
    <row r="72" spans="3:46" ht="10.5"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</row>
    <row r="73" spans="3:46" ht="10.5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</row>
    <row r="74" spans="3:46" ht="11.25">
      <c r="C74" s="146"/>
      <c r="D74" s="149"/>
      <c r="E74" s="149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2"/>
      <c r="R74" s="152"/>
      <c r="S74" s="152"/>
      <c r="T74" s="151"/>
      <c r="U74" s="151"/>
      <c r="V74" s="153"/>
      <c r="W74" s="151"/>
      <c r="X74" s="151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</row>
    <row r="75" spans="3:46" ht="10.5"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</row>
    <row r="76" spans="3:46" ht="10.5"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</row>
    <row r="77" spans="3:46" ht="10.5"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</row>
    <row r="78" spans="3:46" ht="11.25">
      <c r="C78" s="146"/>
      <c r="D78" s="146"/>
      <c r="E78" s="146"/>
      <c r="F78" s="147"/>
      <c r="G78" s="155"/>
      <c r="H78" s="156"/>
      <c r="I78" s="146"/>
      <c r="J78" s="157"/>
      <c r="K78" s="146"/>
      <c r="L78" s="158"/>
      <c r="M78" s="158"/>
      <c r="N78" s="146"/>
      <c r="O78" s="158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</row>
    <row r="79" spans="3:46" ht="11.25">
      <c r="C79" s="146"/>
      <c r="D79" s="149"/>
      <c r="E79" s="146"/>
      <c r="F79" s="154"/>
      <c r="G79" s="154"/>
      <c r="H79" s="154"/>
      <c r="I79" s="146"/>
      <c r="J79" s="154"/>
      <c r="K79" s="154"/>
      <c r="L79" s="154"/>
      <c r="M79" s="154"/>
      <c r="N79" s="146"/>
      <c r="O79" s="154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</row>
    <row r="80" spans="3:46" ht="10.5">
      <c r="C80" s="146"/>
      <c r="D80" s="146"/>
      <c r="E80" s="146"/>
      <c r="F80" s="146"/>
      <c r="G80" s="146"/>
      <c r="H80" s="146"/>
      <c r="I80" s="146"/>
      <c r="J80" s="154"/>
      <c r="K80" s="146"/>
      <c r="L80" s="146"/>
      <c r="M80" s="146"/>
      <c r="N80" s="146"/>
      <c r="O80" s="154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</row>
    <row r="81" spans="3:46" ht="10.5">
      <c r="C81" s="146"/>
      <c r="D81" s="146"/>
      <c r="E81" s="146"/>
      <c r="F81" s="154"/>
      <c r="G81" s="154"/>
      <c r="H81" s="154"/>
      <c r="I81" s="146"/>
      <c r="J81" s="154"/>
      <c r="K81" s="159"/>
      <c r="L81" s="154"/>
      <c r="M81" s="154"/>
      <c r="N81" s="146"/>
      <c r="O81" s="154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</row>
    <row r="82" spans="3:46" ht="10.5">
      <c r="C82" s="146"/>
      <c r="D82" s="146"/>
      <c r="E82" s="146"/>
      <c r="F82" s="146"/>
      <c r="G82" s="146"/>
      <c r="H82" s="146"/>
      <c r="I82" s="146"/>
      <c r="J82" s="154"/>
      <c r="K82" s="154"/>
      <c r="L82" s="146"/>
      <c r="M82" s="146"/>
      <c r="N82" s="146"/>
      <c r="O82" s="154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</row>
    <row r="83" spans="3:46" ht="10.5">
      <c r="C83" s="146"/>
      <c r="D83" s="146"/>
      <c r="E83" s="146"/>
      <c r="F83" s="154"/>
      <c r="G83" s="154"/>
      <c r="H83" s="154"/>
      <c r="I83" s="146"/>
      <c r="J83" s="154"/>
      <c r="K83" s="154"/>
      <c r="L83" s="154"/>
      <c r="M83" s="154"/>
      <c r="N83" s="146"/>
      <c r="O83" s="154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</row>
    <row r="84" spans="3:46" ht="10.5">
      <c r="C84" s="146"/>
      <c r="D84" s="146"/>
      <c r="E84" s="146"/>
      <c r="F84" s="146"/>
      <c r="G84" s="146"/>
      <c r="H84" s="146"/>
      <c r="I84" s="146"/>
      <c r="J84" s="154"/>
      <c r="K84" s="154"/>
      <c r="L84" s="146"/>
      <c r="M84" s="146"/>
      <c r="N84" s="146"/>
      <c r="O84" s="154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</row>
    <row r="85" spans="3:46" ht="10.5">
      <c r="C85" s="146"/>
      <c r="D85" s="146"/>
      <c r="E85" s="146"/>
      <c r="F85" s="154"/>
      <c r="G85" s="154"/>
      <c r="H85" s="154"/>
      <c r="I85" s="146"/>
      <c r="J85" s="154"/>
      <c r="K85" s="154"/>
      <c r="L85" s="154"/>
      <c r="M85" s="154"/>
      <c r="N85" s="146"/>
      <c r="O85" s="159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</row>
    <row r="86" spans="3:46" ht="10.5">
      <c r="C86" s="146"/>
      <c r="D86" s="146"/>
      <c r="E86" s="146"/>
      <c r="F86" s="146"/>
      <c r="G86" s="146"/>
      <c r="H86" s="146"/>
      <c r="I86" s="146"/>
      <c r="J86" s="154"/>
      <c r="K86" s="154"/>
      <c r="L86" s="146"/>
      <c r="M86" s="146"/>
      <c r="N86" s="146"/>
      <c r="O86" s="154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</row>
    <row r="87" spans="3:46" ht="10.5">
      <c r="C87" s="146"/>
      <c r="D87" s="146"/>
      <c r="E87" s="146"/>
      <c r="F87" s="154"/>
      <c r="G87" s="154"/>
      <c r="H87" s="154"/>
      <c r="I87" s="146"/>
      <c r="J87" s="154"/>
      <c r="K87" s="154"/>
      <c r="L87" s="154"/>
      <c r="M87" s="154"/>
      <c r="N87" s="146"/>
      <c r="O87" s="154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</row>
    <row r="88" spans="3:46" ht="10.5"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</row>
    <row r="89" spans="3:46" ht="10.5">
      <c r="C89" s="146"/>
      <c r="D89" s="146"/>
      <c r="E89" s="146"/>
      <c r="F89" s="154"/>
      <c r="G89" s="154"/>
      <c r="H89" s="154"/>
      <c r="I89" s="146"/>
      <c r="J89" s="146"/>
      <c r="K89" s="154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</row>
    <row r="90" spans="3:46" ht="10.5"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</row>
    <row r="91" spans="3:46" ht="10.5"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</row>
    <row r="92" spans="3:46" ht="10.5">
      <c r="C92" s="146"/>
      <c r="D92" s="146"/>
      <c r="E92" s="146"/>
      <c r="F92" s="146"/>
      <c r="G92" s="146"/>
      <c r="H92" s="146"/>
      <c r="I92" s="146"/>
      <c r="J92" s="146"/>
      <c r="K92" s="146"/>
      <c r="L92" s="154"/>
      <c r="M92" s="154"/>
      <c r="N92" s="146"/>
      <c r="O92" s="154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</row>
    <row r="93" spans="3:46" ht="10.5"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</row>
    <row r="94" spans="3:46" ht="11.25">
      <c r="C94" s="146"/>
      <c r="D94" s="146"/>
      <c r="E94" s="146"/>
      <c r="F94" s="147"/>
      <c r="G94" s="155"/>
      <c r="H94" s="15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</row>
    <row r="95" spans="3:46" ht="10.5">
      <c r="C95" s="146"/>
      <c r="D95" s="146"/>
      <c r="E95" s="146"/>
      <c r="F95" s="154"/>
      <c r="G95" s="154"/>
      <c r="H95" s="154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</row>
    <row r="96" spans="3:46" ht="10.5"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</row>
    <row r="97" spans="3:46" ht="10.5">
      <c r="C97" s="146"/>
      <c r="D97" s="146"/>
      <c r="E97" s="146"/>
      <c r="F97" s="154"/>
      <c r="G97" s="154"/>
      <c r="H97" s="154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</row>
    <row r="98" spans="3:46" ht="10.5"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</row>
    <row r="99" spans="3:46" ht="10.5">
      <c r="C99" s="146"/>
      <c r="D99" s="146"/>
      <c r="E99" s="146"/>
      <c r="F99" s="154"/>
      <c r="G99" s="154"/>
      <c r="H99" s="154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</row>
    <row r="101" spans="6:8" ht="10.5">
      <c r="F101" s="100"/>
      <c r="G101" s="100"/>
      <c r="H101" s="100"/>
    </row>
    <row r="103" spans="6:8" ht="10.5">
      <c r="F103" s="100"/>
      <c r="G103" s="100"/>
      <c r="H103" s="100"/>
    </row>
    <row r="105" spans="6:9" ht="10.5">
      <c r="F105" s="100"/>
      <c r="G105" s="100"/>
      <c r="H105" s="100"/>
      <c r="I105" s="100"/>
    </row>
    <row r="111" spans="5:9" ht="10.5">
      <c r="E111" s="65"/>
      <c r="F111" s="65"/>
      <c r="G111" s="65"/>
      <c r="H111" s="65"/>
      <c r="I111" s="65"/>
    </row>
    <row r="112" spans="5:9" ht="10.5">
      <c r="E112" s="65"/>
      <c r="F112" s="65"/>
      <c r="G112" s="65"/>
      <c r="H112" s="65"/>
      <c r="I112" s="65"/>
    </row>
    <row r="113" spans="5:9" ht="10.5">
      <c r="E113" s="65"/>
      <c r="F113" s="65"/>
      <c r="G113" s="65"/>
      <c r="H113" s="65"/>
      <c r="I113" s="65"/>
    </row>
    <row r="114" spans="5:9" ht="10.5">
      <c r="E114" s="65"/>
      <c r="F114" s="65"/>
      <c r="G114" s="65"/>
      <c r="H114" s="65"/>
      <c r="I114" s="65"/>
    </row>
    <row r="115" spans="5:9" ht="10.5">
      <c r="E115" s="65"/>
      <c r="F115" s="65"/>
      <c r="G115" s="65"/>
      <c r="H115" s="65"/>
      <c r="I115" s="65"/>
    </row>
    <row r="117" ht="10.5">
      <c r="G117" s="65"/>
    </row>
    <row r="120" ht="10.5">
      <c r="E120" s="65"/>
    </row>
    <row r="121" ht="10.5">
      <c r="E121" s="65"/>
    </row>
  </sheetData>
  <sheetProtection/>
  <mergeCells count="17">
    <mergeCell ref="A9:P9"/>
    <mergeCell ref="D10:O10"/>
    <mergeCell ref="A10:A11"/>
    <mergeCell ref="B10:B11"/>
    <mergeCell ref="C10:C11"/>
    <mergeCell ref="P10:P11"/>
    <mergeCell ref="A1:B5"/>
    <mergeCell ref="C1:H4"/>
    <mergeCell ref="I3:J3"/>
    <mergeCell ref="I4:J4"/>
    <mergeCell ref="C5:E5"/>
    <mergeCell ref="F5:H5"/>
    <mergeCell ref="C6:E6"/>
    <mergeCell ref="F6:H6"/>
    <mergeCell ref="A8:O8"/>
    <mergeCell ref="A7:P7"/>
    <mergeCell ref="A6:B6"/>
  </mergeCells>
  <printOptions horizontalCentered="1" verticalCentered="1"/>
  <pageMargins left="0.9055118110236221" right="1.0236220472440944" top="0.5118110236220472" bottom="0.984251968503937" header="0" footer="0"/>
  <pageSetup horizontalDpi="600" verticalDpi="600" orientation="landscape" paperSize="14" scale="80" r:id="rId2"/>
  <ignoredErrors>
    <ignoredError sqref="P17 P33 D4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9">
      <selection activeCell="H49" sqref="H49"/>
    </sheetView>
  </sheetViews>
  <sheetFormatPr defaultColWidth="11.421875" defaultRowHeight="12.75"/>
  <cols>
    <col min="2" max="2" width="31.57421875" style="0" customWidth="1"/>
    <col min="5" max="5" width="12.140625" style="0" customWidth="1"/>
    <col min="9" max="9" width="12.57421875" style="0" customWidth="1"/>
  </cols>
  <sheetData>
    <row r="1" spans="1:10" ht="12.75">
      <c r="A1" s="238"/>
      <c r="B1" s="239"/>
      <c r="C1" s="244" t="s">
        <v>202</v>
      </c>
      <c r="D1" s="245"/>
      <c r="E1" s="245"/>
      <c r="F1" s="245"/>
      <c r="G1" s="245"/>
      <c r="H1" s="246"/>
      <c r="I1" s="227"/>
      <c r="J1" s="223"/>
    </row>
    <row r="2" spans="1:10" ht="12.75">
      <c r="A2" s="240"/>
      <c r="B2" s="241"/>
      <c r="C2" s="247"/>
      <c r="D2" s="248"/>
      <c r="E2" s="248"/>
      <c r="F2" s="248"/>
      <c r="G2" s="248"/>
      <c r="H2" s="249"/>
      <c r="I2" s="227"/>
      <c r="J2" s="223"/>
    </row>
    <row r="3" spans="1:10" ht="12.75">
      <c r="A3" s="240"/>
      <c r="B3" s="241"/>
      <c r="C3" s="247"/>
      <c r="D3" s="248"/>
      <c r="E3" s="248"/>
      <c r="F3" s="248"/>
      <c r="G3" s="248"/>
      <c r="H3" s="248"/>
      <c r="I3" s="227" t="s">
        <v>203</v>
      </c>
      <c r="J3" s="223"/>
    </row>
    <row r="4" spans="1:10" ht="12.75">
      <c r="A4" s="240"/>
      <c r="B4" s="241"/>
      <c r="C4" s="250"/>
      <c r="D4" s="251"/>
      <c r="E4" s="251"/>
      <c r="F4" s="251"/>
      <c r="G4" s="251"/>
      <c r="H4" s="251"/>
      <c r="I4" s="227" t="s">
        <v>204</v>
      </c>
      <c r="J4" s="223"/>
    </row>
    <row r="5" spans="1:10" ht="13.5">
      <c r="A5" s="242"/>
      <c r="B5" s="243"/>
      <c r="C5" s="255" t="s">
        <v>205</v>
      </c>
      <c r="D5" s="256"/>
      <c r="E5" s="257"/>
      <c r="F5" s="255" t="s">
        <v>206</v>
      </c>
      <c r="G5" s="256"/>
      <c r="H5" s="256"/>
      <c r="I5" s="227"/>
      <c r="J5" s="223"/>
    </row>
    <row r="6" spans="1:10" ht="14.25" customHeight="1">
      <c r="A6" s="211" t="s">
        <v>207</v>
      </c>
      <c r="B6" s="212"/>
      <c r="C6" s="233">
        <v>0</v>
      </c>
      <c r="D6" s="234"/>
      <c r="E6" s="213"/>
      <c r="F6" s="233" t="s">
        <v>208</v>
      </c>
      <c r="G6" s="234"/>
      <c r="H6" s="234"/>
      <c r="I6" s="227"/>
      <c r="J6" s="223"/>
    </row>
    <row r="7" spans="1:9" ht="12.75">
      <c r="A7" s="305" t="str">
        <f>+'POA-07'!A8:O8</f>
        <v>Proyecto: PROMOCION EMPRESARIAL - SISTEMAS DE PRODUCCION SOSTENIBLES</v>
      </c>
      <c r="B7" s="305"/>
      <c r="C7" s="305"/>
      <c r="D7" s="305"/>
      <c r="E7" s="305"/>
      <c r="F7" s="305"/>
      <c r="G7" s="305"/>
      <c r="H7" s="305"/>
      <c r="I7" s="305"/>
    </row>
    <row r="8" spans="1:9" ht="13.5" thickBot="1">
      <c r="A8" s="304" t="s">
        <v>120</v>
      </c>
      <c r="B8" s="304"/>
      <c r="C8" s="304"/>
      <c r="D8" s="304"/>
      <c r="E8" s="304"/>
      <c r="F8" s="304"/>
      <c r="G8" s="304"/>
      <c r="H8" s="304"/>
      <c r="I8" s="304"/>
    </row>
    <row r="9" spans="1:9" ht="13.5" thickBot="1">
      <c r="A9" s="319"/>
      <c r="B9" s="321" t="s">
        <v>27</v>
      </c>
      <c r="C9" s="316" t="s">
        <v>158</v>
      </c>
      <c r="D9" s="317"/>
      <c r="E9" s="317"/>
      <c r="F9" s="317"/>
      <c r="G9" s="317"/>
      <c r="H9" s="317"/>
      <c r="I9" s="325" t="s">
        <v>30</v>
      </c>
    </row>
    <row r="10" spans="1:9" ht="13.5" thickBot="1">
      <c r="A10" s="320"/>
      <c r="B10" s="322"/>
      <c r="C10" s="87" t="s">
        <v>159</v>
      </c>
      <c r="D10" s="87" t="s">
        <v>160</v>
      </c>
      <c r="E10" s="87" t="s">
        <v>161</v>
      </c>
      <c r="F10" s="87" t="s">
        <v>162</v>
      </c>
      <c r="G10" s="87" t="s">
        <v>163</v>
      </c>
      <c r="H10" s="87" t="s">
        <v>164</v>
      </c>
      <c r="I10" s="326"/>
    </row>
    <row r="11" spans="1:11" ht="12.75">
      <c r="A11" s="84">
        <v>1000</v>
      </c>
      <c r="B11" s="85" t="s">
        <v>67</v>
      </c>
      <c r="C11" s="86">
        <f aca="true" t="shared" si="0" ref="C11:H11">+C12+C13</f>
        <v>30000000</v>
      </c>
      <c r="D11" s="86">
        <f t="shared" si="0"/>
        <v>0</v>
      </c>
      <c r="E11" s="86">
        <f t="shared" si="0"/>
        <v>33000000</v>
      </c>
      <c r="F11" s="86">
        <f t="shared" si="0"/>
        <v>0</v>
      </c>
      <c r="G11" s="86">
        <f t="shared" si="0"/>
        <v>0</v>
      </c>
      <c r="H11" s="86">
        <f t="shared" si="0"/>
        <v>0</v>
      </c>
      <c r="I11" s="73">
        <f>SUM(C11:H11)</f>
        <v>63000000</v>
      </c>
      <c r="J11" s="161"/>
      <c r="K11" s="161"/>
    </row>
    <row r="12" spans="1:10" ht="12.75">
      <c r="A12" s="69">
        <v>1001</v>
      </c>
      <c r="B12" s="69" t="s">
        <v>68</v>
      </c>
      <c r="C12" s="86">
        <v>30000000</v>
      </c>
      <c r="D12" s="86">
        <v>0</v>
      </c>
      <c r="E12" s="86">
        <v>33000000</v>
      </c>
      <c r="F12" s="86">
        <v>0</v>
      </c>
      <c r="G12" s="86">
        <v>0</v>
      </c>
      <c r="H12" s="86">
        <v>0</v>
      </c>
      <c r="I12" s="75">
        <f>SUM(C12:H12)</f>
        <v>63000000</v>
      </c>
      <c r="J12" s="161"/>
    </row>
    <row r="13" spans="1:10" ht="12.75">
      <c r="A13" s="69">
        <v>1002</v>
      </c>
      <c r="B13" s="69" t="s">
        <v>69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75">
        <f>SUM(C13:H13)</f>
        <v>0</v>
      </c>
      <c r="J13" s="161"/>
    </row>
    <row r="14" spans="1:9" ht="12.75">
      <c r="A14" s="71">
        <v>2000</v>
      </c>
      <c r="B14" s="69" t="s">
        <v>70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73">
        <f>SUM(C14:H14)</f>
        <v>0</v>
      </c>
    </row>
    <row r="15" spans="1:9" ht="12.75">
      <c r="A15" s="69">
        <v>2001</v>
      </c>
      <c r="B15" s="69" t="s">
        <v>71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75">
        <f aca="true" t="shared" si="1" ref="I15:I39">SUM(C15:H15)</f>
        <v>0</v>
      </c>
    </row>
    <row r="16" spans="1:9" ht="12.75">
      <c r="A16" s="69">
        <v>2002</v>
      </c>
      <c r="B16" s="69" t="s">
        <v>157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75">
        <f t="shared" si="1"/>
        <v>0</v>
      </c>
    </row>
    <row r="17" spans="1:9" ht="12.75">
      <c r="A17" s="69" t="s">
        <v>73</v>
      </c>
      <c r="B17" s="69" t="s">
        <v>74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73">
        <f t="shared" si="1"/>
        <v>0</v>
      </c>
    </row>
    <row r="18" spans="1:9" ht="12.75">
      <c r="A18" s="69" t="s">
        <v>75</v>
      </c>
      <c r="B18" s="69" t="s">
        <v>76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73">
        <f t="shared" si="1"/>
        <v>0</v>
      </c>
    </row>
    <row r="19" spans="1:9" ht="12.75">
      <c r="A19" s="69" t="s">
        <v>77</v>
      </c>
      <c r="B19" s="69" t="s">
        <v>78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73">
        <f t="shared" si="1"/>
        <v>0</v>
      </c>
    </row>
    <row r="20" spans="1:9" ht="12.75">
      <c r="A20" s="69">
        <v>2003</v>
      </c>
      <c r="B20" s="76" t="s">
        <v>79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73">
        <f t="shared" si="1"/>
        <v>0</v>
      </c>
    </row>
    <row r="21" spans="1:9" ht="12.75">
      <c r="A21" s="69">
        <v>2004</v>
      </c>
      <c r="B21" s="69" t="s">
        <v>80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73">
        <f t="shared" si="1"/>
        <v>0</v>
      </c>
    </row>
    <row r="22" spans="1:9" ht="12.75">
      <c r="A22" s="69" t="s">
        <v>81</v>
      </c>
      <c r="B22" s="69" t="s">
        <v>82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73">
        <f t="shared" si="1"/>
        <v>0</v>
      </c>
    </row>
    <row r="23" spans="1:9" ht="12.75">
      <c r="A23" s="69" t="s">
        <v>83</v>
      </c>
      <c r="B23" s="69" t="s">
        <v>84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73">
        <f t="shared" si="1"/>
        <v>0</v>
      </c>
    </row>
    <row r="24" spans="1:9" ht="12.75">
      <c r="A24" s="69" t="s">
        <v>85</v>
      </c>
      <c r="B24" s="69" t="s">
        <v>86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73">
        <f t="shared" si="1"/>
        <v>0</v>
      </c>
    </row>
    <row r="25" spans="1:9" ht="12.75">
      <c r="A25" s="69">
        <v>2005</v>
      </c>
      <c r="B25" s="69" t="s">
        <v>87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73">
        <f t="shared" si="1"/>
        <v>0</v>
      </c>
    </row>
    <row r="26" spans="1:9" ht="12.75">
      <c r="A26" s="69" t="s">
        <v>88</v>
      </c>
      <c r="B26" s="69" t="s">
        <v>89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73">
        <f t="shared" si="1"/>
        <v>0</v>
      </c>
    </row>
    <row r="27" spans="1:9" ht="12.75">
      <c r="A27" s="69" t="s">
        <v>90</v>
      </c>
      <c r="B27" s="69" t="s">
        <v>91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73">
        <f t="shared" si="1"/>
        <v>0</v>
      </c>
    </row>
    <row r="28" spans="1:9" ht="12.75">
      <c r="A28" s="69">
        <v>2006</v>
      </c>
      <c r="B28" s="69" t="s">
        <v>92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73">
        <f t="shared" si="1"/>
        <v>0</v>
      </c>
    </row>
    <row r="29" spans="1:9" ht="12.75">
      <c r="A29" s="69" t="s">
        <v>93</v>
      </c>
      <c r="B29" s="69" t="s">
        <v>94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73">
        <f t="shared" si="1"/>
        <v>0</v>
      </c>
    </row>
    <row r="30" spans="1:9" ht="12.75">
      <c r="A30" s="69" t="s">
        <v>95</v>
      </c>
      <c r="B30" s="76" t="s">
        <v>150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73">
        <f t="shared" si="1"/>
        <v>0</v>
      </c>
    </row>
    <row r="31" spans="1:9" ht="12.75">
      <c r="A31" s="69" t="s">
        <v>96</v>
      </c>
      <c r="B31" s="69" t="s">
        <v>97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73">
        <f t="shared" si="1"/>
        <v>0</v>
      </c>
    </row>
    <row r="32" spans="1:9" ht="12.75">
      <c r="A32" s="69">
        <v>2007</v>
      </c>
      <c r="B32" s="76" t="s">
        <v>156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73">
        <f t="shared" si="1"/>
        <v>0</v>
      </c>
    </row>
    <row r="33" spans="1:9" ht="12.75">
      <c r="A33" s="69">
        <v>2008</v>
      </c>
      <c r="B33" s="76" t="s">
        <v>99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73">
        <f t="shared" si="1"/>
        <v>0</v>
      </c>
    </row>
    <row r="34" spans="1:9" ht="12.75">
      <c r="A34" s="69">
        <v>2009</v>
      </c>
      <c r="B34" s="69" t="s">
        <v>100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73">
        <f t="shared" si="1"/>
        <v>0</v>
      </c>
    </row>
    <row r="35" spans="1:9" ht="12.75">
      <c r="A35" s="69">
        <v>2010</v>
      </c>
      <c r="B35" s="76" t="s">
        <v>101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73">
        <f t="shared" si="1"/>
        <v>0</v>
      </c>
    </row>
    <row r="36" spans="1:9" ht="12.75">
      <c r="A36" s="69">
        <v>2011</v>
      </c>
      <c r="B36" s="69" t="s">
        <v>102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73">
        <f t="shared" si="1"/>
        <v>0</v>
      </c>
    </row>
    <row r="37" spans="1:9" ht="12.75">
      <c r="A37" s="69">
        <v>2012</v>
      </c>
      <c r="B37" s="76" t="s">
        <v>103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73">
        <f t="shared" si="1"/>
        <v>0</v>
      </c>
    </row>
    <row r="38" spans="1:9" ht="12.75">
      <c r="A38" s="69">
        <v>2013</v>
      </c>
      <c r="B38" s="69" t="s">
        <v>104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73">
        <f t="shared" si="1"/>
        <v>0</v>
      </c>
    </row>
    <row r="39" spans="1:9" ht="12.75">
      <c r="A39" s="69">
        <v>2014</v>
      </c>
      <c r="B39" s="69" t="s">
        <v>105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73">
        <f t="shared" si="1"/>
        <v>0</v>
      </c>
    </row>
    <row r="40" spans="1:9" ht="12.75">
      <c r="A40" s="69">
        <v>2015</v>
      </c>
      <c r="B40" s="69" t="s">
        <v>106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73">
        <f>SUM(C40:H40)</f>
        <v>0</v>
      </c>
    </row>
    <row r="41" spans="1:9" ht="12.75">
      <c r="A41" s="69" t="s">
        <v>107</v>
      </c>
      <c r="B41" s="69" t="s">
        <v>108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73"/>
    </row>
    <row r="42" spans="1:9" ht="12.75">
      <c r="A42" s="69" t="s">
        <v>109</v>
      </c>
      <c r="B42" s="69" t="s">
        <v>110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73">
        <f aca="true" t="shared" si="2" ref="I42:I49">SUM(C42:H42)</f>
        <v>0</v>
      </c>
    </row>
    <row r="43" spans="1:9" ht="12.75">
      <c r="A43" s="69">
        <v>2016</v>
      </c>
      <c r="B43" s="69" t="s">
        <v>111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73">
        <f t="shared" si="2"/>
        <v>0</v>
      </c>
    </row>
    <row r="44" spans="1:9" ht="12.75">
      <c r="A44" s="69">
        <v>2017</v>
      </c>
      <c r="B44" s="69" t="s">
        <v>112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73">
        <f t="shared" si="2"/>
        <v>0</v>
      </c>
    </row>
    <row r="45" spans="1:9" ht="12.75">
      <c r="A45" s="71">
        <v>3000</v>
      </c>
      <c r="B45" s="69" t="s">
        <v>113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73">
        <f t="shared" si="2"/>
        <v>0</v>
      </c>
    </row>
    <row r="46" spans="1:9" s="162" customFormat="1" ht="12.75">
      <c r="A46" s="71">
        <v>4000</v>
      </c>
      <c r="B46" s="71" t="s">
        <v>114</v>
      </c>
      <c r="C46" s="86">
        <v>0</v>
      </c>
      <c r="D46" s="86">
        <f>+'POA-05'!C24</f>
        <v>20000000</v>
      </c>
      <c r="E46" s="86">
        <f>+'POA-05'!C23</f>
        <v>117000000</v>
      </c>
      <c r="F46" s="86">
        <v>0</v>
      </c>
      <c r="G46" s="86">
        <v>0</v>
      </c>
      <c r="H46" s="86">
        <f>+'POA-05'!C22</f>
        <v>40511902</v>
      </c>
      <c r="I46" s="73">
        <f t="shared" si="2"/>
        <v>177511902</v>
      </c>
    </row>
    <row r="47" spans="1:9" s="162" customFormat="1" ht="12.75">
      <c r="A47" s="71">
        <v>5000</v>
      </c>
      <c r="B47" s="71" t="s">
        <v>115</v>
      </c>
      <c r="C47" s="86">
        <f>+'POA-05'!C18</f>
        <v>80000000</v>
      </c>
      <c r="D47" s="86">
        <v>0</v>
      </c>
      <c r="E47" s="86">
        <v>0</v>
      </c>
      <c r="F47" s="86">
        <f>+'POA-05'!C17</f>
        <v>40715198</v>
      </c>
      <c r="G47" s="86">
        <f>+'POA-05'!C19</f>
        <v>200000000</v>
      </c>
      <c r="H47" s="86">
        <v>0</v>
      </c>
      <c r="I47" s="73">
        <f t="shared" si="2"/>
        <v>320715198</v>
      </c>
    </row>
    <row r="48" spans="1:9" ht="12.75">
      <c r="A48" s="71">
        <v>6000</v>
      </c>
      <c r="B48" s="69" t="s">
        <v>116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73">
        <f t="shared" si="2"/>
        <v>0</v>
      </c>
    </row>
    <row r="49" spans="1:9" ht="12.75">
      <c r="A49" s="71">
        <v>7000</v>
      </c>
      <c r="B49" s="69" t="s">
        <v>117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73">
        <f t="shared" si="2"/>
        <v>0</v>
      </c>
    </row>
    <row r="50" spans="1:9" ht="12.75">
      <c r="A50" s="95"/>
      <c r="B50" s="95" t="s">
        <v>30</v>
      </c>
      <c r="C50" s="72">
        <f aca="true" t="shared" si="3" ref="C50:H50">+C11+C14+C45+C46+C47+C48+C49</f>
        <v>110000000</v>
      </c>
      <c r="D50" s="72">
        <f t="shared" si="3"/>
        <v>20000000</v>
      </c>
      <c r="E50" s="72">
        <f t="shared" si="3"/>
        <v>150000000</v>
      </c>
      <c r="F50" s="72">
        <f t="shared" si="3"/>
        <v>40715198</v>
      </c>
      <c r="G50" s="72">
        <f t="shared" si="3"/>
        <v>200000000</v>
      </c>
      <c r="H50" s="72">
        <f t="shared" si="3"/>
        <v>40511902</v>
      </c>
      <c r="I50" s="72">
        <f>+I11+I14+I45+I46+I47+I48</f>
        <v>561227100</v>
      </c>
    </row>
    <row r="51" spans="1:9" ht="12.75">
      <c r="A51" s="232"/>
      <c r="B51" s="232"/>
      <c r="C51" s="232"/>
      <c r="D51" s="232"/>
      <c r="E51" s="232"/>
      <c r="F51" s="232"/>
      <c r="G51" s="232"/>
      <c r="H51" s="232"/>
      <c r="I51" s="65"/>
    </row>
    <row r="52" ht="12.75">
      <c r="I52" s="65"/>
    </row>
  </sheetData>
  <sheetProtection/>
  <mergeCells count="13">
    <mergeCell ref="A7:I7"/>
    <mergeCell ref="A1:B5"/>
    <mergeCell ref="A8:I8"/>
    <mergeCell ref="A9:A10"/>
    <mergeCell ref="B9:B10"/>
    <mergeCell ref="C9:H9"/>
    <mergeCell ref="I9:I10"/>
    <mergeCell ref="A6:B6"/>
    <mergeCell ref="C6:E6"/>
    <mergeCell ref="F6:H6"/>
    <mergeCell ref="C1:H4"/>
    <mergeCell ref="C5:E5"/>
    <mergeCell ref="F5:H5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14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49">
      <selection activeCell="I46" sqref="I46"/>
    </sheetView>
  </sheetViews>
  <sheetFormatPr defaultColWidth="11.421875" defaultRowHeight="12.75"/>
  <cols>
    <col min="2" max="2" width="14.7109375" style="0" customWidth="1"/>
    <col min="3" max="3" width="12.57421875" style="0" customWidth="1"/>
    <col min="4" max="4" width="13.28125" style="0" customWidth="1"/>
    <col min="5" max="5" width="16.00390625" style="0" customWidth="1"/>
    <col min="6" max="6" width="19.28125" style="0" customWidth="1"/>
  </cols>
  <sheetData>
    <row r="1" spans="1:9" ht="12.75">
      <c r="A1" s="238"/>
      <c r="B1" s="239"/>
      <c r="C1" s="244" t="s">
        <v>202</v>
      </c>
      <c r="D1" s="245"/>
      <c r="E1" s="245"/>
      <c r="F1" s="245"/>
      <c r="G1" s="245"/>
      <c r="H1" s="246"/>
      <c r="I1" s="227"/>
    </row>
    <row r="2" spans="1:10" ht="12.75">
      <c r="A2" s="240"/>
      <c r="B2" s="241"/>
      <c r="C2" s="247"/>
      <c r="D2" s="248"/>
      <c r="E2" s="248"/>
      <c r="F2" s="248"/>
      <c r="G2" s="248"/>
      <c r="H2" s="249"/>
      <c r="I2" s="227"/>
      <c r="J2" s="206"/>
    </row>
    <row r="3" spans="1:10" ht="12.75">
      <c r="A3" s="240"/>
      <c r="B3" s="241"/>
      <c r="C3" s="247"/>
      <c r="D3" s="248"/>
      <c r="E3" s="248"/>
      <c r="F3" s="248"/>
      <c r="G3" s="248"/>
      <c r="H3" s="248"/>
      <c r="I3" s="227" t="s">
        <v>203</v>
      </c>
      <c r="J3" s="206"/>
    </row>
    <row r="4" spans="1:10" ht="12.75">
      <c r="A4" s="240"/>
      <c r="B4" s="241"/>
      <c r="C4" s="250"/>
      <c r="D4" s="251"/>
      <c r="E4" s="251"/>
      <c r="F4" s="251"/>
      <c r="G4" s="251"/>
      <c r="H4" s="251"/>
      <c r="I4" s="227" t="s">
        <v>204</v>
      </c>
      <c r="J4" s="206"/>
    </row>
    <row r="5" spans="1:10" ht="13.5">
      <c r="A5" s="242"/>
      <c r="B5" s="243"/>
      <c r="C5" s="255" t="s">
        <v>205</v>
      </c>
      <c r="D5" s="256"/>
      <c r="E5" s="257"/>
      <c r="F5" s="255" t="s">
        <v>206</v>
      </c>
      <c r="G5" s="256"/>
      <c r="H5" s="256"/>
      <c r="I5" s="227"/>
      <c r="J5" s="206"/>
    </row>
    <row r="6" spans="1:10" ht="19.5">
      <c r="A6" s="211" t="s">
        <v>207</v>
      </c>
      <c r="B6" s="212"/>
      <c r="C6" s="233">
        <v>0</v>
      </c>
      <c r="D6" s="234"/>
      <c r="E6" s="213"/>
      <c r="F6" s="233" t="s">
        <v>208</v>
      </c>
      <c r="G6" s="234"/>
      <c r="H6" s="234"/>
      <c r="I6" s="227"/>
      <c r="J6" s="206"/>
    </row>
    <row r="7" spans="1:9" ht="15">
      <c r="A7" s="308" t="s">
        <v>7</v>
      </c>
      <c r="B7" s="308"/>
      <c r="C7" s="308"/>
      <c r="D7" s="25" t="s">
        <v>175</v>
      </c>
      <c r="E7" s="25"/>
      <c r="F7" s="25"/>
      <c r="G7" s="25"/>
      <c r="H7" s="25"/>
      <c r="I7" s="205"/>
    </row>
    <row r="8" spans="1:10" ht="15">
      <c r="A8" s="327" t="s">
        <v>189</v>
      </c>
      <c r="B8" s="327"/>
      <c r="C8" s="327"/>
      <c r="D8" s="327"/>
      <c r="E8" s="327"/>
      <c r="F8" s="327"/>
      <c r="G8" s="327"/>
      <c r="H8" s="206"/>
      <c r="I8" s="206"/>
      <c r="J8" s="206"/>
    </row>
    <row r="9" spans="1:3" ht="15" customHeight="1">
      <c r="A9" s="69"/>
      <c r="B9" s="71" t="s">
        <v>27</v>
      </c>
      <c r="C9" s="70" t="s">
        <v>54</v>
      </c>
    </row>
    <row r="10" spans="1:3" ht="16.5" customHeight="1">
      <c r="A10" s="71">
        <v>1000</v>
      </c>
      <c r="B10" s="92" t="s">
        <v>154</v>
      </c>
      <c r="C10" s="72">
        <f>+'POA-02'!J27</f>
        <v>63000000</v>
      </c>
    </row>
    <row r="11" spans="1:3" ht="12.75" hidden="1">
      <c r="A11" s="69">
        <v>1001</v>
      </c>
      <c r="B11" s="93" t="s">
        <v>68</v>
      </c>
      <c r="C11" s="74">
        <f>'POA-02'!J22</f>
        <v>63000000</v>
      </c>
    </row>
    <row r="12" spans="1:3" ht="12.75" hidden="1">
      <c r="A12" s="69">
        <v>1002</v>
      </c>
      <c r="B12" s="93" t="s">
        <v>69</v>
      </c>
      <c r="C12" s="74">
        <f>'POA-02'!J25</f>
        <v>0</v>
      </c>
    </row>
    <row r="13" spans="1:3" ht="14.25" customHeight="1">
      <c r="A13" s="71">
        <v>2000</v>
      </c>
      <c r="B13" s="93" t="s">
        <v>155</v>
      </c>
      <c r="C13" s="73">
        <f>+'POA-07'!C15</f>
        <v>0</v>
      </c>
    </row>
    <row r="14" spans="1:3" ht="12.75" hidden="1">
      <c r="A14" s="69">
        <v>2001</v>
      </c>
      <c r="B14" s="93" t="s">
        <v>71</v>
      </c>
      <c r="C14" s="75">
        <f>'POA-04'!G27</f>
        <v>0</v>
      </c>
    </row>
    <row r="15" spans="1:3" ht="12.75" hidden="1">
      <c r="A15" s="69">
        <v>2002</v>
      </c>
      <c r="B15" s="93" t="s">
        <v>72</v>
      </c>
      <c r="C15" s="75">
        <f>'POA-03'!H35</f>
        <v>0</v>
      </c>
    </row>
    <row r="16" spans="1:3" ht="12.75" hidden="1">
      <c r="A16" s="69" t="s">
        <v>73</v>
      </c>
      <c r="B16" s="93" t="s">
        <v>74</v>
      </c>
      <c r="C16" s="75"/>
    </row>
    <row r="17" spans="1:3" ht="12.75" hidden="1">
      <c r="A17" s="69" t="s">
        <v>75</v>
      </c>
      <c r="B17" s="93" t="s">
        <v>76</v>
      </c>
      <c r="C17" s="75"/>
    </row>
    <row r="18" spans="1:3" ht="12.75" hidden="1">
      <c r="A18" s="69" t="s">
        <v>77</v>
      </c>
      <c r="B18" s="93" t="s">
        <v>78</v>
      </c>
      <c r="C18" s="75"/>
    </row>
    <row r="19" spans="1:3" ht="21.75" hidden="1">
      <c r="A19" s="69">
        <v>2003</v>
      </c>
      <c r="B19" s="94" t="s">
        <v>79</v>
      </c>
      <c r="C19" s="74">
        <f>'POA-06'!D17</f>
        <v>0</v>
      </c>
    </row>
    <row r="20" spans="1:3" ht="12.75" hidden="1">
      <c r="A20" s="69">
        <v>2004</v>
      </c>
      <c r="B20" s="93" t="s">
        <v>80</v>
      </c>
      <c r="C20" s="74">
        <f>'POA-06'!D18</f>
        <v>0</v>
      </c>
    </row>
    <row r="21" spans="1:3" ht="12.75" hidden="1">
      <c r="A21" s="69" t="s">
        <v>81</v>
      </c>
      <c r="B21" s="93" t="s">
        <v>82</v>
      </c>
      <c r="C21" s="75"/>
    </row>
    <row r="22" spans="1:3" ht="12.75" hidden="1">
      <c r="A22" s="69" t="s">
        <v>83</v>
      </c>
      <c r="B22" s="93" t="s">
        <v>84</v>
      </c>
      <c r="C22" s="75"/>
    </row>
    <row r="23" spans="1:3" ht="12.75" hidden="1">
      <c r="A23" s="69" t="s">
        <v>85</v>
      </c>
      <c r="B23" s="93" t="s">
        <v>86</v>
      </c>
      <c r="C23" s="75"/>
    </row>
    <row r="24" spans="1:3" ht="12.75" hidden="1">
      <c r="A24" s="69">
        <v>2005</v>
      </c>
      <c r="B24" s="93" t="s">
        <v>87</v>
      </c>
      <c r="C24" s="74">
        <v>0</v>
      </c>
    </row>
    <row r="25" spans="1:3" ht="12.75" hidden="1">
      <c r="A25" s="69" t="s">
        <v>88</v>
      </c>
      <c r="B25" s="93" t="s">
        <v>89</v>
      </c>
      <c r="C25" s="75"/>
    </row>
    <row r="26" spans="1:3" ht="12.75" hidden="1">
      <c r="A26" s="69" t="s">
        <v>90</v>
      </c>
      <c r="B26" s="93" t="s">
        <v>91</v>
      </c>
      <c r="C26" s="75"/>
    </row>
    <row r="27" spans="1:3" ht="12.75" hidden="1">
      <c r="A27" s="69">
        <v>2006</v>
      </c>
      <c r="B27" s="93" t="s">
        <v>92</v>
      </c>
      <c r="C27" s="74">
        <f>'POA-06'!D20</f>
        <v>0</v>
      </c>
    </row>
    <row r="28" spans="1:3" ht="12.75" hidden="1">
      <c r="A28" s="69" t="s">
        <v>93</v>
      </c>
      <c r="B28" s="93" t="s">
        <v>94</v>
      </c>
      <c r="C28" s="75"/>
    </row>
    <row r="29" spans="1:3" ht="21.75" hidden="1">
      <c r="A29" s="69" t="s">
        <v>95</v>
      </c>
      <c r="B29" s="94" t="s">
        <v>150</v>
      </c>
      <c r="C29" s="75"/>
    </row>
    <row r="30" spans="1:3" ht="12.75" hidden="1">
      <c r="A30" s="69" t="s">
        <v>96</v>
      </c>
      <c r="B30" s="93" t="s">
        <v>97</v>
      </c>
      <c r="C30" s="75"/>
    </row>
    <row r="31" spans="1:3" ht="21.75" hidden="1">
      <c r="A31" s="69">
        <v>2007</v>
      </c>
      <c r="B31" s="94" t="s">
        <v>98</v>
      </c>
      <c r="C31" s="74">
        <f>'POA-06'!D21</f>
        <v>0</v>
      </c>
    </row>
    <row r="32" spans="1:3" ht="21.75" hidden="1">
      <c r="A32" s="69">
        <v>2008</v>
      </c>
      <c r="B32" s="94" t="s">
        <v>99</v>
      </c>
      <c r="C32" s="74">
        <f>'POA-06'!D19</f>
        <v>0</v>
      </c>
    </row>
    <row r="33" spans="1:3" ht="12.75" hidden="1">
      <c r="A33" s="69">
        <v>2009</v>
      </c>
      <c r="B33" s="93" t="s">
        <v>100</v>
      </c>
      <c r="C33" s="74">
        <v>0</v>
      </c>
    </row>
    <row r="34" spans="1:3" ht="21.75" hidden="1">
      <c r="A34" s="69">
        <v>2010</v>
      </c>
      <c r="B34" s="94" t="s">
        <v>101</v>
      </c>
      <c r="C34" s="74">
        <v>0</v>
      </c>
    </row>
    <row r="35" spans="1:3" ht="12.75" hidden="1">
      <c r="A35" s="69">
        <v>2011</v>
      </c>
      <c r="B35" s="93" t="s">
        <v>102</v>
      </c>
      <c r="C35" s="74">
        <f>'POA-06'!D25</f>
        <v>0</v>
      </c>
    </row>
    <row r="36" spans="1:3" ht="21.75" hidden="1">
      <c r="A36" s="69">
        <v>2012</v>
      </c>
      <c r="B36" s="94" t="s">
        <v>103</v>
      </c>
      <c r="C36" s="74">
        <f>'POA-06'!D26</f>
        <v>0</v>
      </c>
    </row>
    <row r="37" spans="1:3" ht="12.75" hidden="1">
      <c r="A37" s="69">
        <v>2013</v>
      </c>
      <c r="B37" s="93" t="s">
        <v>104</v>
      </c>
      <c r="C37" s="74">
        <f>'POA-06'!D24</f>
        <v>0</v>
      </c>
    </row>
    <row r="38" spans="1:3" ht="12.75" hidden="1">
      <c r="A38" s="69">
        <v>2014</v>
      </c>
      <c r="B38" s="93" t="s">
        <v>105</v>
      </c>
      <c r="C38" s="74">
        <v>0</v>
      </c>
    </row>
    <row r="39" spans="1:3" ht="12.75" hidden="1">
      <c r="A39" s="69">
        <v>2015</v>
      </c>
      <c r="B39" s="93" t="s">
        <v>106</v>
      </c>
      <c r="C39" s="74">
        <f>'POA-06'!D29</f>
        <v>0</v>
      </c>
    </row>
    <row r="40" spans="1:3" ht="12.75" hidden="1">
      <c r="A40" s="69" t="s">
        <v>107</v>
      </c>
      <c r="B40" s="93" t="s">
        <v>108</v>
      </c>
      <c r="C40" s="75"/>
    </row>
    <row r="41" spans="1:3" ht="12.75" hidden="1">
      <c r="A41" s="69" t="s">
        <v>109</v>
      </c>
      <c r="B41" s="93" t="s">
        <v>110</v>
      </c>
      <c r="C41" s="75"/>
    </row>
    <row r="42" spans="1:3" ht="12.75" hidden="1">
      <c r="A42" s="69">
        <v>2016</v>
      </c>
      <c r="B42" s="93" t="s">
        <v>111</v>
      </c>
      <c r="C42" s="75">
        <f>'POA-06'!D30</f>
        <v>0</v>
      </c>
    </row>
    <row r="43" spans="1:3" ht="12.75" hidden="1">
      <c r="A43" s="69">
        <v>2017</v>
      </c>
      <c r="B43" s="93" t="s">
        <v>112</v>
      </c>
      <c r="C43" s="75">
        <v>0</v>
      </c>
    </row>
    <row r="44" spans="1:3" ht="12.75" hidden="1">
      <c r="A44" s="71">
        <v>3000</v>
      </c>
      <c r="B44" s="93" t="s">
        <v>113</v>
      </c>
      <c r="C44" s="73">
        <v>0</v>
      </c>
    </row>
    <row r="45" spans="1:3" ht="16.5" customHeight="1">
      <c r="A45" s="71">
        <v>5000</v>
      </c>
      <c r="B45" s="93" t="s">
        <v>167</v>
      </c>
      <c r="C45" s="72">
        <f>+'POA-05'!C28</f>
        <v>498227100</v>
      </c>
    </row>
    <row r="46" spans="1:3" ht="15" customHeight="1">
      <c r="A46" s="71"/>
      <c r="B46" s="71" t="s">
        <v>30</v>
      </c>
      <c r="C46" s="72">
        <f>+C10+C13+C45</f>
        <v>561227100</v>
      </c>
    </row>
    <row r="47" spans="1:3" ht="12.75" hidden="1">
      <c r="A47" s="71">
        <v>7000</v>
      </c>
      <c r="B47" s="69" t="s">
        <v>117</v>
      </c>
      <c r="C47" s="72">
        <v>0</v>
      </c>
    </row>
    <row r="48" spans="1:3" ht="12.75" hidden="1">
      <c r="A48" s="71"/>
      <c r="B48" s="71" t="s">
        <v>30</v>
      </c>
      <c r="C48" s="72" t="e">
        <f>+C10+C13+C44+#REF!+C45+C46+C47</f>
        <v>#REF!</v>
      </c>
    </row>
  </sheetData>
  <sheetProtection/>
  <mergeCells count="9">
    <mergeCell ref="A7:C7"/>
    <mergeCell ref="A8:G8"/>
    <mergeCell ref="A1:B5"/>
    <mergeCell ref="C1:H4"/>
    <mergeCell ref="C5:E5"/>
    <mergeCell ref="F5:H5"/>
    <mergeCell ref="A6:B6"/>
    <mergeCell ref="C6:E6"/>
    <mergeCell ref="F6:H6"/>
  </mergeCells>
  <printOptions horizontalCentered="1" verticalCentered="1"/>
  <pageMargins left="0.984251968503937" right="0.984251968503937" top="1.0236220472440944" bottom="0.984251968503937" header="0" footer="0"/>
  <pageSetup horizontalDpi="600" verticalDpi="600" orientation="landscape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PEDRO MEJIA</cp:lastModifiedBy>
  <cp:lastPrinted>2010-03-11T20:51:46Z</cp:lastPrinted>
  <dcterms:created xsi:type="dcterms:W3CDTF">2004-12-29T19:49:42Z</dcterms:created>
  <dcterms:modified xsi:type="dcterms:W3CDTF">2010-03-18T14:20:49Z</dcterms:modified>
  <cp:category/>
  <cp:version/>
  <cp:contentType/>
  <cp:contentStatus/>
</cp:coreProperties>
</file>