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0" windowWidth="11760" windowHeight="8340" activeTab="8"/>
  </bookViews>
  <sheets>
    <sheet name="POA-01" sheetId="1" r:id="rId1"/>
    <sheet name="POA-02" sheetId="2" r:id="rId2"/>
    <sheet name="POA-03" sheetId="3" r:id="rId3"/>
    <sheet name="POA-04" sheetId="4" r:id="rId4"/>
    <sheet name="POA-05" sheetId="5" r:id="rId5"/>
    <sheet name="POA-06" sheetId="6" r:id="rId6"/>
    <sheet name="POA-07" sheetId="7" r:id="rId7"/>
    <sheet name="grafico" sheetId="8" r:id="rId8"/>
    <sheet name="PRESXACT" sheetId="9" r:id="rId9"/>
  </sheets>
  <definedNames>
    <definedName name="_xlnm.Print_Area" localSheetId="7">'grafico'!$A$1:$I$72</definedName>
    <definedName name="_xlnm.Print_Area" localSheetId="0">'POA-01'!$A$1:$J$31</definedName>
    <definedName name="_xlnm.Print_Area" localSheetId="2">'POA-03'!$A$1:$I$30</definedName>
    <definedName name="_xlnm.Print_Area" localSheetId="3">'POA-04'!$A$1:$I$25</definedName>
    <definedName name="_xlnm.Print_Area" localSheetId="4">'POA-05'!$A$1:$I$34</definedName>
    <definedName name="_xlnm.Print_Area" localSheetId="5">'POA-06'!$A$1:$I$33</definedName>
    <definedName name="_xlnm.Print_Area" localSheetId="6">'POA-07'!$A$1:$P$50</definedName>
    <definedName name="_xlnm.Print_Titles" localSheetId="0">'POA-01'!$1:$13</definedName>
    <definedName name="_xlnm.Print_Titles" localSheetId="4">'POA-05'!$1:$13</definedName>
    <definedName name="_xlnm.Print_Titles" localSheetId="6">'POA-07'!$1:$10</definedName>
    <definedName name="_xlnm.Print_Titles" localSheetId="8">'PRESXACT'!$1:$10</definedName>
  </definedNames>
  <calcPr fullCalcOnLoad="1"/>
</workbook>
</file>

<file path=xl/comments1.xml><?xml version="1.0" encoding="utf-8"?>
<comments xmlns="http://schemas.openxmlformats.org/spreadsheetml/2006/main">
  <authors>
    <author>Preferred Customer</author>
  </authors>
  <commentList>
    <comment ref="H23" authorId="0">
      <text>
        <r>
          <rPr>
            <b/>
            <sz val="8"/>
            <rFont val="Tahoma"/>
            <family val="2"/>
          </rPr>
          <t>Convenio con Cruz Roja y CREPAD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PLANEACION</author>
    <author>Gestion Integral del Riesgo.</author>
  </authors>
  <commentList>
    <comment ref="B17" authorId="0">
      <text>
        <r>
          <rPr>
            <b/>
            <sz val="8"/>
            <rFont val="Tahoma"/>
            <family val="2"/>
          </rPr>
          <t>PLANEACION:</t>
        </r>
        <r>
          <rPr>
            <sz val="8"/>
            <rFont val="Tahoma"/>
            <family val="2"/>
          </rPr>
          <t xml:space="preserve">
Comunicacion con las señales enviadas por los radios de campo</t>
        </r>
      </text>
    </comment>
    <comment ref="B13" authorId="1">
      <text>
        <r>
          <rPr>
            <b/>
            <sz val="8"/>
            <rFont val="Tahoma"/>
            <family val="2"/>
          </rPr>
          <t>Tiene en cuenta  la instalacion</t>
        </r>
      </text>
    </comment>
    <comment ref="B45" authorId="1">
      <text>
        <r>
          <rPr>
            <b/>
            <sz val="8"/>
            <rFont val="Tahoma"/>
            <family val="2"/>
          </rPr>
          <t>Tiene en cuenta  la instalacion</t>
        </r>
      </text>
    </comment>
    <comment ref="B49" authorId="0">
      <text>
        <r>
          <rPr>
            <b/>
            <sz val="8"/>
            <rFont val="Tahoma"/>
            <family val="2"/>
          </rPr>
          <t>PLANEACION:</t>
        </r>
        <r>
          <rPr>
            <sz val="8"/>
            <rFont val="Tahoma"/>
            <family val="2"/>
          </rPr>
          <t xml:space="preserve">
Comunicacion con las señales enviadas por los radios de campo</t>
        </r>
      </text>
    </comment>
  </commentList>
</comments>
</file>

<file path=xl/comments7.xml><?xml version="1.0" encoding="utf-8"?>
<comments xmlns="http://schemas.openxmlformats.org/spreadsheetml/2006/main">
  <authors>
    <author>EMIRO BOHORQUEZ</author>
  </authors>
  <commentList>
    <comment ref="G55" authorId="0">
      <text>
        <r>
          <rPr>
            <b/>
            <sz val="8"/>
            <rFont val="Tahoma"/>
            <family val="2"/>
          </rPr>
          <t>EMIRO BOHORQUEZ:</t>
        </r>
        <r>
          <rPr>
            <sz val="8"/>
            <rFont val="Tahoma"/>
            <family val="2"/>
          </rPr>
          <t xml:space="preserve">
Portete 10 millones
Musichi 30 Cañaverales 30 y Estudio 8 millones
 </t>
        </r>
      </text>
    </comment>
    <comment ref="G56" authorId="0">
      <text>
        <r>
          <rPr>
            <b/>
            <sz val="8"/>
            <rFont val="Tahoma"/>
            <family val="2"/>
          </rPr>
          <t>EMIRO BOHORQUEZ:</t>
        </r>
        <r>
          <rPr>
            <sz val="8"/>
            <rFont val="Tahoma"/>
            <family val="2"/>
          </rPr>
          <t xml:space="preserve">
Amortiguamiento 30 DMI 70 y Nal 50</t>
        </r>
      </text>
    </comment>
  </commentList>
</comments>
</file>

<file path=xl/sharedStrings.xml><?xml version="1.0" encoding="utf-8"?>
<sst xmlns="http://schemas.openxmlformats.org/spreadsheetml/2006/main" count="497" uniqueCount="247">
  <si>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</si>
  <si>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</si>
  <si>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</si>
  <si>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</si>
  <si>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</si>
  <si>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</si>
  <si>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</si>
  <si>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</si>
  <si>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PRESUPUESTO ASIGNADO: </t>
  </si>
  <si>
    <t xml:space="preserve">RECURSOS ADMINISTRADO: </t>
  </si>
  <si>
    <t xml:space="preserve">APORTE DE LA NACIÓN: </t>
  </si>
  <si>
    <t>LOCALIZACIÓN</t>
  </si>
  <si>
    <t>PLAN DE ACTIVIDADES</t>
  </si>
  <si>
    <t>POA-01</t>
  </si>
  <si>
    <t>NOMBRE</t>
  </si>
  <si>
    <t>PERFIL</t>
  </si>
  <si>
    <t>OBJETO</t>
  </si>
  <si>
    <t>MENSUAL</t>
  </si>
  <si>
    <t>VALOR PARCIAL</t>
  </si>
  <si>
    <t xml:space="preserve">TOTAL </t>
  </si>
  <si>
    <t>PROGRAMACION DE RECURSO HUMANO</t>
  </si>
  <si>
    <t>POA-02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</si>
  <si>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</si>
  <si>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</si>
  <si>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</si>
  <si>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</si>
  <si>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</si>
  <si>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</si>
  <si>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</si>
  <si>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</si>
  <si>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</si>
  <si>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</si>
  <si>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</si>
  <si>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</si>
  <si>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</si>
  <si>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</si>
  <si>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</si>
  <si>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</si>
  <si>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</si>
  <si>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</si>
  <si>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</si>
  <si>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</si>
  <si>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</si>
  <si>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</si>
  <si>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</si>
  <si>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</si>
  <si>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A.- CONVENIOS</t>
  </si>
  <si>
    <t>B.- CONTRATOS</t>
  </si>
  <si>
    <t>POA-05</t>
  </si>
  <si>
    <t>REQUERIMIENTO DE INSUMOS</t>
  </si>
  <si>
    <t>POA-06</t>
  </si>
  <si>
    <t>No.</t>
  </si>
  <si>
    <t>INDICADORES (PAT)</t>
  </si>
  <si>
    <t>METAS</t>
  </si>
  <si>
    <t>CRONOGRAMA DE DESEMBOLSO</t>
  </si>
  <si>
    <t>INICIAL</t>
  </si>
  <si>
    <t>ENERO</t>
  </si>
  <si>
    <t>FEBRE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</si>
  <si>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</si>
  <si>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</si>
  <si>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</si>
  <si>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</si>
  <si>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</si>
  <si>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</si>
  <si>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</si>
  <si>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</si>
  <si>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</si>
  <si>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</si>
  <si>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</si>
  <si>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</si>
  <si>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</si>
  <si>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</si>
  <si>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</si>
  <si>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</si>
  <si>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</si>
  <si>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</si>
  <si>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</si>
  <si>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</si>
  <si>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</si>
  <si>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</si>
  <si>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</si>
  <si>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</si>
  <si>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</si>
  <si>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</si>
  <si>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</si>
  <si>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</si>
  <si>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</si>
  <si>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</si>
  <si>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</si>
  <si>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</si>
  <si>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</si>
  <si>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</si>
  <si>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</si>
  <si>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</si>
  <si>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</si>
  <si>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</si>
  <si>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</si>
  <si>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</si>
  <si>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</si>
  <si>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</si>
  <si>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</si>
  <si>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</si>
  <si>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</si>
  <si>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COMBUSTIBLE Y PEAJES</t>
  </si>
  <si>
    <t>REPARACIONES DE VEHICULOS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</si>
  <si>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</si>
  <si>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</si>
  <si>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</si>
  <si>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</si>
  <si>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</si>
  <si>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</si>
  <si>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</si>
  <si>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</si>
  <si>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</si>
  <si>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</si>
  <si>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</si>
  <si>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</si>
  <si>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</si>
  <si>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</si>
  <si>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CODIGO</t>
  </si>
  <si>
    <t>SUB-TOTAL</t>
  </si>
  <si>
    <t>PROGRAMACION DE METAS FINANCIERAS -R.A ($ )</t>
  </si>
  <si>
    <t xml:space="preserve">Mantenimiento General </t>
  </si>
  <si>
    <t>2.3</t>
  </si>
  <si>
    <t>2.4</t>
  </si>
  <si>
    <t>Servicios públicos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</si>
  <si>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</si>
  <si>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</si>
  <si>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</si>
  <si>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</si>
  <si>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</si>
  <si>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</si>
  <si>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</si>
  <si>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</si>
  <si>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</si>
  <si>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</si>
  <si>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</si>
  <si>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Arrendamientos</t>
  </si>
  <si>
    <t>Viáticos</t>
  </si>
  <si>
    <t>Comunicación y transporte</t>
  </si>
  <si>
    <t>Seguros</t>
  </si>
  <si>
    <t>Impuestos, tasas y multas</t>
  </si>
  <si>
    <t>Combustibles y peajes</t>
  </si>
  <si>
    <t>Reparación de vehículos</t>
  </si>
  <si>
    <t>Dotación de personal</t>
  </si>
  <si>
    <t>Bienestar social</t>
  </si>
  <si>
    <t>Capacitación</t>
  </si>
  <si>
    <t>OTROS GASTOS GENERALES</t>
  </si>
  <si>
    <t>Impresos y publicaciones.</t>
  </si>
  <si>
    <t>2.16</t>
  </si>
  <si>
    <t>Imprevistos</t>
  </si>
  <si>
    <t>AL INTERIOR DEL DEPARTAMENTO</t>
  </si>
  <si>
    <t>APROPIACIÓN INICIAL</t>
  </si>
  <si>
    <t>DURACION (MESES)</t>
  </si>
  <si>
    <t>Servicios Personales</t>
  </si>
  <si>
    <t>Gastos Generales</t>
  </si>
  <si>
    <t>IMPRESOS Y PUBLIC.</t>
  </si>
  <si>
    <t>MATERIALES Y SUMINIS.</t>
  </si>
  <si>
    <t>PLAN OPERATIVO ANUAL 2008</t>
  </si>
  <si>
    <t>ACTIVIDADES</t>
  </si>
  <si>
    <t>ACTIV 1</t>
  </si>
  <si>
    <t>ACTIV 2</t>
  </si>
  <si>
    <t>ACTIV 3</t>
  </si>
  <si>
    <t>ACTIV 4</t>
  </si>
  <si>
    <t>ACTIV 5</t>
  </si>
  <si>
    <t>ACTIV 6</t>
  </si>
  <si>
    <t>ACTIV 7</t>
  </si>
  <si>
    <t>ACTIV 8</t>
  </si>
  <si>
    <t>ACTIV 9</t>
  </si>
  <si>
    <t>ACTIV 10</t>
  </si>
  <si>
    <t>ACTIV 11</t>
  </si>
  <si>
    <t>ACTIV 12</t>
  </si>
  <si>
    <t>Un Convenio</t>
  </si>
  <si>
    <t>Sistema de alerta Temprana Atendida y Monitoreada</t>
  </si>
  <si>
    <t xml:space="preserve">Documentos  impresos </t>
  </si>
  <si>
    <t>Municipios del departamento de la Guajira</t>
  </si>
  <si>
    <t xml:space="preserve">Municipios con SIGAM implementado </t>
  </si>
  <si>
    <t>Ecosistemas valorados</t>
  </si>
  <si>
    <t xml:space="preserve"> Emiro Bohorquez C.   </t>
  </si>
  <si>
    <t>Línea base en construcción</t>
  </si>
  <si>
    <t>Febrero</t>
  </si>
  <si>
    <t>Red Sismológica Regional</t>
  </si>
  <si>
    <t>Estaciones</t>
  </si>
  <si>
    <t>ORDENAMIENTO</t>
  </si>
  <si>
    <t>GESTION DEL RIESGO</t>
  </si>
  <si>
    <t>FORTALECIMIENTO AL ORDENAMIENTO AMBIENTAL Y TERRITORIAL</t>
  </si>
  <si>
    <t>ACTIV 13</t>
  </si>
  <si>
    <t>ACTIV 14</t>
  </si>
  <si>
    <t>ACTIV 15</t>
  </si>
  <si>
    <t>FORTALECIMIENTO AL ORDENAMIENTO TERRITORIAL Y AMBIENTAL</t>
  </si>
  <si>
    <t xml:space="preserve"> Emiro Bohorquez C.    </t>
  </si>
  <si>
    <t>⅓</t>
  </si>
  <si>
    <t>1½</t>
  </si>
  <si>
    <t>1⅔</t>
  </si>
  <si>
    <t>Convenios Y Contratos</t>
  </si>
  <si>
    <t>Maicao</t>
  </si>
  <si>
    <t>Suministro, instalación y puesta en funcionamiento de una red conformada por cuatro (4) estaciones meteorológicas automaticas con telemetría radial.</t>
  </si>
  <si>
    <t>Operación y mantenimiento del Sistema de Alerta Temprana contra eventos meteorológicos extremos</t>
  </si>
  <si>
    <t>Sur de La Guajira</t>
  </si>
  <si>
    <t>Municipios Costeros</t>
  </si>
  <si>
    <t>Regional</t>
  </si>
  <si>
    <t>Flanco Nororiental de la S.N.S.M.y Limite Nororiental del Departamento.</t>
  </si>
  <si>
    <t>Nacional y Regional</t>
  </si>
  <si>
    <t>Red meteorologica instalada y en funcionamiento</t>
  </si>
  <si>
    <t>Compra de información  (Sistema de Alerta Temprana de Apoyo Comunitario Obsdervadores voluntarios)</t>
  </si>
  <si>
    <t>Cuencas Camarones, Tapias y Jerez</t>
  </si>
  <si>
    <t>Integracion con el DPAD, INGEOMINAS, IDEAM, CREPAD Y CLOPAD</t>
  </si>
  <si>
    <t>Registros adquiridos</t>
  </si>
  <si>
    <t>2½</t>
  </si>
  <si>
    <t>No de socializaciones realizadas.                                                 No. De personas socializadas.</t>
  </si>
  <si>
    <t>Compra de Cuatro (4) Estaciones meteorológicas Automáticas completas con Telemetría Radial</t>
  </si>
  <si>
    <t>2⅓</t>
  </si>
  <si>
    <t>SERVICIOS (PLANTA) (1)</t>
  </si>
  <si>
    <t>Integraciones establecidas</t>
  </si>
  <si>
    <t>PRESUPUESTO POR ACTIVIDAD</t>
  </si>
  <si>
    <t>Apoyo a los municipios en la actualización de los expedientes municipales.</t>
  </si>
  <si>
    <t xml:space="preserve">Municipios apoyados en la actualización de los expedientes </t>
  </si>
  <si>
    <t>Apoyar en la  formulación e implementación del sistema de gesión ambiemtal municipal - SIGAM</t>
  </si>
  <si>
    <t>Apoyo de municipios con seguimiento Revisión y Ajuste de los POT</t>
  </si>
  <si>
    <t>Apoyo a los municipios en la gestion para la recuperación de espacio publico</t>
  </si>
  <si>
    <t>Proyecto Piloto como modelo de Macanismo de Desarrollo Límpio</t>
  </si>
  <si>
    <t>Apoyo a los municipios para la inclusión del riesgo en los POT</t>
  </si>
  <si>
    <t>Asesoría y Apoyo a los municipio en la formulación de Planes de prevensión y mitigación de Desastres Naturales</t>
  </si>
  <si>
    <t>Diseño y elboración de cartillas sobre bases ambientales con énfasis en Riesgo</t>
  </si>
  <si>
    <t>Convenio para Compra de datos de estaciones análogas</t>
  </si>
  <si>
    <t>Mantenimiento de las estaciones del SAT nororiental de la Sierra Nevada de Santa Marta</t>
  </si>
  <si>
    <t>Diseño del SAT para el sur de La Guajira</t>
  </si>
  <si>
    <t>Fortalecimiento a la capacidad de respuesta, reducción del riesgo y preparción de comunidades para el cambio climático</t>
  </si>
  <si>
    <t>Riohacha, Uribia y Manaures</t>
  </si>
  <si>
    <t>Apoyo para desarrollar el Sistema de Alerta Temprana y la Gestión del Riesgo en la vertiente nororiental de la Sierra Nevada de Santa Marta y Sur de La Guajira</t>
  </si>
  <si>
    <t>Vertiente nororiental de la SNSM y sur de La Guajira</t>
  </si>
  <si>
    <t>SUBTOTAL</t>
  </si>
  <si>
    <t>PRESUPUESTO</t>
  </si>
  <si>
    <t>PLAN OPERATIVO ANUAL DE INVERSIONES - POAI -</t>
  </si>
  <si>
    <t>Codigo: PE-F-51</t>
  </si>
  <si>
    <t>Página: 1 de 1</t>
  </si>
  <si>
    <t>VERSIÓN</t>
  </si>
  <si>
    <t>FECHA</t>
  </si>
  <si>
    <t>Corpoguajira</t>
  </si>
  <si>
    <t>12 DE ENERO DE 2010</t>
  </si>
  <si>
    <t>NOMBRE DEL PROYECTO</t>
  </si>
  <si>
    <t>Integracion con el DPAD, INGEOMINAS, IDEAM.</t>
  </si>
  <si>
    <t>Página: 1 de 3</t>
  </si>
  <si>
    <t>0430-0900-1</t>
  </si>
  <si>
    <t>CODIGO:</t>
  </si>
  <si>
    <t>Página: 1 de 2</t>
  </si>
  <si>
    <t>0430-900-1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</si>
</sst>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$&quot;\ #,##0"/>
    <numFmt numFmtId="185" formatCode="[$-240A]dddd\,\ dd&quot; de &quot;mmmm&quot; de &quot;yyyy"/>
    <numFmt numFmtId="186" formatCode="dd/mm/yyyy;@"/>
    <numFmt numFmtId="187" formatCode="_ * #,##0_ ;_ * \-#,##0_ ;_ * &quot;-&quot;??_ ;_ @_ "/>
    <numFmt numFmtId="188" formatCode="#,##0.000000_);\(#,##0.000000\)"/>
    <numFmt numFmtId="189" formatCode="[$-C0A]mmmm\-yy;@"/>
    <numFmt numFmtId="190" formatCode="[$-240A]d&quot; de &quot;mmmm&quot; de &quot;yyyy;@"/>
    <numFmt numFmtId="191" formatCode="&quot;$&quot;#,##0"/>
    <numFmt numFmtId="192" formatCode="0.0"/>
    <numFmt numFmtId="193" formatCode="mmm\-yyyy"/>
  </numFmts>
  <fonts count="8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8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sz val="10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Verdana"/>
      <family val="2"/>
    </font>
    <font>
      <sz val="8"/>
      <color indexed="58"/>
      <name val="Tahoma"/>
      <family val="2"/>
    </font>
    <font>
      <sz val="8"/>
      <color indexed="58"/>
      <name val="Verdana"/>
      <family val="2"/>
    </font>
    <font>
      <b/>
      <sz val="9"/>
      <color indexed="58"/>
      <name val="Verdana"/>
      <family val="2"/>
    </font>
    <font>
      <sz val="8"/>
      <color indexed="58"/>
      <name val="Times New Roman"/>
      <family val="1"/>
    </font>
    <font>
      <sz val="9"/>
      <color indexed="58"/>
      <name val="Tahoma"/>
      <family val="2"/>
    </font>
    <font>
      <b/>
      <sz val="9"/>
      <color indexed="58"/>
      <name val="Arial"/>
      <family val="2"/>
    </font>
    <font>
      <sz val="9"/>
      <color indexed="58"/>
      <name val="Arial"/>
      <family val="2"/>
    </font>
    <font>
      <sz val="9"/>
      <name val="Calibri"/>
      <family val="2"/>
    </font>
    <font>
      <sz val="11"/>
      <color indexed="58"/>
      <name val="Arial"/>
      <family val="2"/>
    </font>
    <font>
      <sz val="11"/>
      <name val="Calibri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sz val="9.25"/>
      <color indexed="8"/>
      <name val="Verdana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Tahoma"/>
      <family val="2"/>
    </font>
    <font>
      <sz val="9"/>
      <name val="Arial Narrow"/>
      <family val="2"/>
    </font>
    <font>
      <sz val="10"/>
      <name val="Arial Narrow"/>
      <family val="2"/>
    </font>
    <font>
      <sz val="9"/>
      <color indexed="58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sz val="11"/>
      <color indexed="5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"/>
      <family val="2"/>
    </font>
    <font>
      <b/>
      <i/>
      <sz val="14"/>
      <color indexed="16"/>
      <name val="Edwardian Script ITC"/>
      <family val="4"/>
    </font>
    <font>
      <b/>
      <sz val="10"/>
      <name val="Arial Narrow"/>
      <family val="2"/>
    </font>
    <font>
      <b/>
      <i/>
      <sz val="11"/>
      <name val="Arial Narrow"/>
      <family val="2"/>
    </font>
    <font>
      <sz val="8"/>
      <color indexed="5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4" borderId="0" applyNumberFormat="0" applyBorder="0" applyAlignment="0" applyProtection="0"/>
    <xf numFmtId="0" fontId="46" fillId="16" borderId="1" applyNumberFormat="0" applyAlignment="0" applyProtection="0"/>
    <xf numFmtId="0" fontId="47" fillId="1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50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0" applyNumberFormat="0" applyBorder="0" applyAlignment="0" applyProtection="0"/>
    <xf numFmtId="0" fontId="43" fillId="0" borderId="0">
      <alignment/>
      <protection/>
    </xf>
    <xf numFmtId="0" fontId="3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3" fillId="16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5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justify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left" vertical="justify"/>
    </xf>
    <xf numFmtId="0" fontId="13" fillId="0" borderId="0" xfId="0" applyFont="1" applyAlignment="1">
      <alignment horizontal="center" vertical="justify"/>
    </xf>
    <xf numFmtId="184" fontId="13" fillId="0" borderId="0" xfId="0" applyNumberFormat="1" applyFont="1" applyAlignment="1">
      <alignment horizontal="right" vertical="justify"/>
    </xf>
    <xf numFmtId="6" fontId="13" fillId="0" borderId="0" xfId="0" applyNumberFormat="1" applyFont="1" applyAlignment="1">
      <alignment vertical="justify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 vertical="justify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184" fontId="20" fillId="0" borderId="0" xfId="0" applyNumberFormat="1" applyFont="1" applyAlignment="1">
      <alignment horizontal="right" vertical="justify"/>
    </xf>
    <xf numFmtId="6" fontId="20" fillId="0" borderId="0" xfId="0" applyNumberFormat="1" applyFont="1" applyAlignment="1">
      <alignment vertical="justify"/>
    </xf>
    <xf numFmtId="16" fontId="18" fillId="0" borderId="10" xfId="0" applyNumberFormat="1" applyFont="1" applyBorder="1" applyAlignment="1">
      <alignment horizontal="left" vertical="top" wrapText="1"/>
    </xf>
    <xf numFmtId="1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20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3" fontId="22" fillId="0" borderId="0" xfId="0" applyNumberFormat="1" applyFont="1" applyAlignment="1">
      <alignment/>
    </xf>
    <xf numFmtId="3" fontId="6" fillId="0" borderId="0" xfId="0" applyNumberFormat="1" applyFont="1" applyAlignment="1">
      <alignment horizontal="right" vertical="top" wrapText="1"/>
    </xf>
    <xf numFmtId="3" fontId="22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/>
    </xf>
    <xf numFmtId="3" fontId="21" fillId="24" borderId="10" xfId="0" applyNumberFormat="1" applyFont="1" applyFill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2" fillId="24" borderId="10" xfId="0" applyNumberFormat="1" applyFont="1" applyFill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0" fontId="19" fillId="7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3" fontId="6" fillId="7" borderId="13" xfId="0" applyNumberFormat="1" applyFont="1" applyFill="1" applyBorder="1" applyAlignment="1">
      <alignment horizontal="center" vertical="center" wrapText="1"/>
    </xf>
    <xf numFmtId="3" fontId="6" fillId="7" borderId="14" xfId="0" applyNumberFormat="1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4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184" fontId="26" fillId="0" borderId="0" xfId="0" applyNumberFormat="1" applyFont="1" applyAlignment="1">
      <alignment vertical="justify"/>
    </xf>
    <xf numFmtId="0" fontId="26" fillId="0" borderId="0" xfId="0" applyFont="1" applyAlignment="1">
      <alignment vertical="justify"/>
    </xf>
    <xf numFmtId="0" fontId="27" fillId="0" borderId="0" xfId="0" applyFont="1" applyAlignment="1">
      <alignment horizontal="right"/>
    </xf>
    <xf numFmtId="0" fontId="25" fillId="0" borderId="0" xfId="0" applyFont="1" applyAlignment="1" applyProtection="1">
      <alignment horizontal="left"/>
      <protection/>
    </xf>
    <xf numFmtId="37" fontId="25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88" fontId="25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37" fontId="22" fillId="0" borderId="0" xfId="0" applyNumberFormat="1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top" wrapText="1"/>
    </xf>
    <xf numFmtId="17" fontId="28" fillId="0" borderId="10" xfId="0" applyNumberFormat="1" applyFont="1" applyBorder="1" applyAlignment="1">
      <alignment horizontal="center" vertical="center" wrapText="1"/>
    </xf>
    <xf numFmtId="9" fontId="28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top" wrapText="1"/>
    </xf>
    <xf numFmtId="16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9" fontId="31" fillId="0" borderId="10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top" wrapText="1"/>
    </xf>
    <xf numFmtId="3" fontId="28" fillId="0" borderId="15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top" wrapText="1"/>
    </xf>
    <xf numFmtId="3" fontId="28" fillId="0" borderId="10" xfId="0" applyNumberFormat="1" applyFont="1" applyBorder="1" applyAlignment="1">
      <alignment horizontal="right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justify" vertical="center" wrapText="1"/>
    </xf>
    <xf numFmtId="0" fontId="32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191" fontId="29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22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Continuous"/>
    </xf>
    <xf numFmtId="3" fontId="22" fillId="0" borderId="0" xfId="0" applyNumberFormat="1" applyFont="1" applyBorder="1" applyAlignment="1" quotePrefix="1">
      <alignment horizontal="left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60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wrapText="1"/>
    </xf>
    <xf numFmtId="3" fontId="60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/>
    </xf>
    <xf numFmtId="3" fontId="21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54" fillId="0" borderId="0" xfId="0" applyFont="1" applyFill="1" applyAlignment="1">
      <alignment horizontal="justify" vertical="center" wrapText="1"/>
    </xf>
    <xf numFmtId="0" fontId="38" fillId="0" borderId="0" xfId="0" applyFont="1" applyAlignment="1">
      <alignment horizontal="justify" vertical="center" wrapText="1"/>
    </xf>
    <xf numFmtId="3" fontId="2" fillId="0" borderId="10" xfId="0" applyNumberFormat="1" applyFont="1" applyBorder="1" applyAlignment="1">
      <alignment vertical="center" wrapText="1"/>
    </xf>
    <xf numFmtId="3" fontId="35" fillId="0" borderId="10" xfId="0" applyNumberFormat="1" applyFont="1" applyBorder="1" applyAlignment="1">
      <alignment vertical="center" wrapText="1"/>
    </xf>
    <xf numFmtId="3" fontId="28" fillId="0" borderId="15" xfId="0" applyNumberFormat="1" applyFont="1" applyFill="1" applyBorder="1" applyAlignment="1">
      <alignment vertical="center" wrapText="1"/>
    </xf>
    <xf numFmtId="191" fontId="35" fillId="0" borderId="10" xfId="0" applyNumberFormat="1" applyFont="1" applyBorder="1" applyAlignment="1">
      <alignment horizontal="right" vertical="center" wrapText="1"/>
    </xf>
    <xf numFmtId="191" fontId="35" fillId="0" borderId="10" xfId="0" applyNumberFormat="1" applyFont="1" applyFill="1" applyBorder="1" applyAlignment="1">
      <alignment horizontal="right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3" fontId="35" fillId="0" borderId="17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190" fontId="28" fillId="0" borderId="15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35" fillId="0" borderId="10" xfId="0" applyFont="1" applyBorder="1" applyAlignment="1">
      <alignment horizontal="justify" vertical="center" wrapText="1"/>
    </xf>
    <xf numFmtId="0" fontId="0" fillId="0" borderId="10" xfId="54" applyFont="1" applyFill="1" applyBorder="1" applyAlignment="1">
      <alignment horizontal="justify" vertical="center" wrapText="1"/>
      <protection/>
    </xf>
    <xf numFmtId="3" fontId="6" fillId="0" borderId="0" xfId="0" applyNumberFormat="1" applyFont="1" applyFill="1" applyAlignment="1">
      <alignment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6" fillId="0" borderId="18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40" fillId="0" borderId="0" xfId="0" applyFont="1" applyAlignment="1">
      <alignment horizontal="left" vertical="top"/>
    </xf>
    <xf numFmtId="3" fontId="25" fillId="0" borderId="0" xfId="0" applyNumberFormat="1" applyFont="1" applyFill="1" applyAlignment="1">
      <alignment vertical="center"/>
    </xf>
    <xf numFmtId="3" fontId="25" fillId="0" borderId="0" xfId="0" applyNumberFormat="1" applyFont="1" applyBorder="1" applyAlignment="1">
      <alignment vertical="center"/>
    </xf>
    <xf numFmtId="3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84" fontId="26" fillId="0" borderId="0" xfId="0" applyNumberFormat="1" applyFont="1" applyBorder="1" applyAlignment="1">
      <alignment horizontal="right" vertical="justify"/>
    </xf>
    <xf numFmtId="184" fontId="26" fillId="0" borderId="0" xfId="0" applyNumberFormat="1" applyFont="1" applyBorder="1" applyAlignment="1">
      <alignment vertical="justify"/>
    </xf>
    <xf numFmtId="6" fontId="26" fillId="0" borderId="0" xfId="0" applyNumberFormat="1" applyFont="1" applyBorder="1" applyAlignment="1">
      <alignment vertical="justify"/>
    </xf>
    <xf numFmtId="0" fontId="26" fillId="0" borderId="0" xfId="0" applyFont="1" applyBorder="1" applyAlignment="1">
      <alignment vertical="justify"/>
    </xf>
    <xf numFmtId="0" fontId="2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 wrapText="1"/>
    </xf>
    <xf numFmtId="17" fontId="2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11" borderId="18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justify"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justify"/>
    </xf>
    <xf numFmtId="0" fontId="9" fillId="0" borderId="0" xfId="0" applyFont="1" applyBorder="1" applyAlignment="1">
      <alignment/>
    </xf>
    <xf numFmtId="6" fontId="13" fillId="0" borderId="0" xfId="0" applyNumberFormat="1" applyFont="1" applyBorder="1" applyAlignment="1">
      <alignment vertical="justify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33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3" fontId="33" fillId="0" borderId="0" xfId="0" applyNumberFormat="1" applyFont="1" applyBorder="1" applyAlignment="1">
      <alignment horizontal="center" vertical="center" wrapText="1"/>
    </xf>
    <xf numFmtId="3" fontId="35" fillId="0" borderId="0" xfId="0" applyNumberFormat="1" applyFont="1" applyBorder="1" applyAlignment="1">
      <alignment horizontal="center" vertical="center" wrapText="1"/>
    </xf>
    <xf numFmtId="191" fontId="35" fillId="0" borderId="0" xfId="0" applyNumberFormat="1" applyFont="1" applyBorder="1" applyAlignment="1">
      <alignment horizontal="right" vertical="center" wrapText="1"/>
    </xf>
    <xf numFmtId="191" fontId="29" fillId="0" borderId="0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 wrapText="1"/>
    </xf>
    <xf numFmtId="191" fontId="35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38" fillId="0" borderId="0" xfId="0" applyFont="1" applyFill="1" applyAlignment="1">
      <alignment horizontal="justify" vertical="center" wrapText="1"/>
    </xf>
    <xf numFmtId="0" fontId="38" fillId="0" borderId="0" xfId="0" applyFont="1" applyFill="1" applyAlignment="1">
      <alignment horizontal="left" vertical="center"/>
    </xf>
    <xf numFmtId="0" fontId="54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1" fillId="11" borderId="10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6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0" fillId="0" borderId="0" xfId="0" applyFont="1" applyBorder="1" applyAlignment="1">
      <alignment vertical="justify"/>
    </xf>
    <xf numFmtId="0" fontId="61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43" fontId="66" fillId="0" borderId="10" xfId="48" applyFont="1" applyFill="1" applyBorder="1" applyAlignment="1">
      <alignment horizontal="right" vertical="center"/>
    </xf>
    <xf numFmtId="0" fontId="66" fillId="0" borderId="10" xfId="53" applyFont="1" applyFill="1" applyBorder="1" applyAlignment="1">
      <alignment horizontal="justify" vertical="top" wrapText="1"/>
      <protection/>
    </xf>
    <xf numFmtId="0" fontId="66" fillId="0" borderId="10" xfId="0" applyFont="1" applyFill="1" applyBorder="1" applyAlignment="1">
      <alignment horizontal="justify" vertical="top" wrapText="1"/>
    </xf>
    <xf numFmtId="0" fontId="67" fillId="0" borderId="19" xfId="0" applyFont="1" applyFill="1" applyBorder="1" applyAlignment="1">
      <alignment horizontal="justify" vertical="top" wrapText="1"/>
    </xf>
    <xf numFmtId="0" fontId="66" fillId="0" borderId="10" xfId="53" applyFont="1" applyFill="1" applyBorder="1" applyAlignment="1">
      <alignment horizontal="justify" vertical="top" wrapText="1"/>
      <protection/>
    </xf>
    <xf numFmtId="0" fontId="67" fillId="0" borderId="10" xfId="0" applyFont="1" applyFill="1" applyBorder="1" applyAlignment="1">
      <alignment horizontal="justify" vertical="top" wrapText="1"/>
    </xf>
    <xf numFmtId="0" fontId="68" fillId="0" borderId="10" xfId="0" applyFont="1" applyFill="1" applyBorder="1" applyAlignment="1">
      <alignment horizontal="justify" vertical="top" wrapText="1"/>
    </xf>
    <xf numFmtId="43" fontId="1" fillId="0" borderId="10" xfId="0" applyNumberFormat="1" applyFont="1" applyBorder="1" applyAlignment="1">
      <alignment vertical="top" wrapText="1"/>
    </xf>
    <xf numFmtId="3" fontId="66" fillId="0" borderId="10" xfId="53" applyNumberFormat="1" applyFont="1" applyFill="1" applyBorder="1" applyAlignment="1">
      <alignment horizontal="right" vertical="center"/>
      <protection/>
    </xf>
    <xf numFmtId="0" fontId="67" fillId="0" borderId="20" xfId="0" applyFont="1" applyFill="1" applyBorder="1" applyAlignment="1">
      <alignment horizontal="justify" vertical="top" wrapText="1"/>
    </xf>
    <xf numFmtId="0" fontId="66" fillId="0" borderId="21" xfId="0" applyFont="1" applyBorder="1" applyAlignment="1">
      <alignment horizontal="center" vertical="center" wrapText="1"/>
    </xf>
    <xf numFmtId="3" fontId="69" fillId="0" borderId="10" xfId="0" applyNumberFormat="1" applyFont="1" applyBorder="1" applyAlignment="1">
      <alignment vertical="top" wrapText="1"/>
    </xf>
    <xf numFmtId="0" fontId="69" fillId="0" borderId="0" xfId="0" applyFont="1" applyAlignment="1">
      <alignment/>
    </xf>
    <xf numFmtId="0" fontId="17" fillId="0" borderId="0" xfId="0" applyFont="1" applyBorder="1" applyAlignment="1">
      <alignment horizontal="left" vertical="top" wrapText="1"/>
    </xf>
    <xf numFmtId="0" fontId="66" fillId="0" borderId="0" xfId="0" applyFont="1" applyAlignment="1">
      <alignment/>
    </xf>
    <xf numFmtId="3" fontId="69" fillId="0" borderId="10" xfId="0" applyNumberFormat="1" applyFont="1" applyBorder="1" applyAlignment="1">
      <alignment/>
    </xf>
    <xf numFmtId="43" fontId="61" fillId="0" borderId="0" xfId="48" applyFont="1" applyAlignment="1">
      <alignment/>
    </xf>
    <xf numFmtId="3" fontId="70" fillId="24" borderId="10" xfId="0" applyNumberFormat="1" applyFont="1" applyFill="1" applyBorder="1" applyAlignment="1">
      <alignment horizontal="right"/>
    </xf>
    <xf numFmtId="43" fontId="70" fillId="24" borderId="10" xfId="48" applyFont="1" applyFill="1" applyBorder="1" applyAlignment="1">
      <alignment horizontal="right"/>
    </xf>
    <xf numFmtId="43" fontId="71" fillId="0" borderId="0" xfId="48" applyFont="1" applyAlignment="1">
      <alignment/>
    </xf>
    <xf numFmtId="43" fontId="72" fillId="0" borderId="10" xfId="48" applyFont="1" applyFill="1" applyBorder="1" applyAlignment="1">
      <alignment horizontal="right"/>
    </xf>
    <xf numFmtId="43" fontId="71" fillId="0" borderId="10" xfId="48" applyFont="1" applyFill="1" applyBorder="1" applyAlignment="1">
      <alignment horizontal="right"/>
    </xf>
    <xf numFmtId="3" fontId="71" fillId="0" borderId="10" xfId="0" applyNumberFormat="1" applyFont="1" applyBorder="1" applyAlignment="1">
      <alignment horizontal="right"/>
    </xf>
    <xf numFmtId="43" fontId="71" fillId="0" borderId="10" xfId="48" applyFont="1" applyBorder="1" applyAlignment="1">
      <alignment horizontal="right"/>
    </xf>
    <xf numFmtId="3" fontId="70" fillId="0" borderId="10" xfId="0" applyNumberFormat="1" applyFont="1" applyBorder="1" applyAlignment="1">
      <alignment horizontal="right"/>
    </xf>
    <xf numFmtId="43" fontId="70" fillId="0" borderId="10" xfId="48" applyFont="1" applyBorder="1" applyAlignment="1">
      <alignment horizontal="right"/>
    </xf>
    <xf numFmtId="0" fontId="1" fillId="0" borderId="22" xfId="0" applyFont="1" applyFill="1" applyBorder="1" applyAlignment="1">
      <alignment horizontal="left" vertical="center" wrapText="1"/>
    </xf>
    <xf numFmtId="0" fontId="73" fillId="0" borderId="1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1" xfId="0" applyFont="1" applyBorder="1" applyAlignment="1">
      <alignment vertical="top"/>
    </xf>
    <xf numFmtId="0" fontId="75" fillId="0" borderId="21" xfId="0" applyFont="1" applyBorder="1" applyAlignment="1">
      <alignment horizontal="left" vertical="top"/>
    </xf>
    <xf numFmtId="0" fontId="75" fillId="0" borderId="0" xfId="0" applyFont="1" applyAlignment="1">
      <alignment/>
    </xf>
    <xf numFmtId="0" fontId="75" fillId="0" borderId="22" xfId="0" applyFont="1" applyBorder="1" applyAlignment="1">
      <alignment horizontal="left"/>
    </xf>
    <xf numFmtId="184" fontId="75" fillId="0" borderId="0" xfId="0" applyNumberFormat="1" applyFont="1" applyAlignment="1">
      <alignment vertical="justify"/>
    </xf>
    <xf numFmtId="44" fontId="62" fillId="0" borderId="0" xfId="50" applyFont="1" applyAlignment="1">
      <alignment/>
    </xf>
    <xf numFmtId="6" fontId="75" fillId="0" borderId="0" xfId="0" applyNumberFormat="1" applyFont="1" applyAlignment="1">
      <alignment vertical="justify"/>
    </xf>
    <xf numFmtId="0" fontId="75" fillId="0" borderId="0" xfId="0" applyFont="1" applyAlignment="1">
      <alignment vertical="justify"/>
    </xf>
    <xf numFmtId="0" fontId="61" fillId="0" borderId="10" xfId="0" applyFont="1" applyFill="1" applyBorder="1" applyAlignment="1">
      <alignment horizontal="justify" vertical="top" wrapText="1"/>
    </xf>
    <xf numFmtId="43" fontId="61" fillId="0" borderId="10" xfId="0" applyNumberFormat="1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17" fontId="61" fillId="0" borderId="10" xfId="0" applyNumberFormat="1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justify" vertical="top" wrapText="1"/>
    </xf>
    <xf numFmtId="0" fontId="61" fillId="0" borderId="18" xfId="0" applyFont="1" applyBorder="1" applyAlignment="1">
      <alignment horizontal="center" vertical="center" wrapText="1"/>
    </xf>
    <xf numFmtId="43" fontId="61" fillId="0" borderId="26" xfId="0" applyNumberFormat="1" applyFont="1" applyFill="1" applyBorder="1" applyAlignment="1">
      <alignment vertical="center" wrapText="1"/>
    </xf>
    <xf numFmtId="0" fontId="61" fillId="0" borderId="26" xfId="0" applyFont="1" applyBorder="1" applyAlignment="1">
      <alignment horizontal="center" vertical="center" wrapText="1"/>
    </xf>
    <xf numFmtId="17" fontId="61" fillId="0" borderId="26" xfId="0" applyNumberFormat="1" applyFont="1" applyFill="1" applyBorder="1" applyAlignment="1">
      <alignment horizontal="center" vertical="center" wrapText="1"/>
    </xf>
    <xf numFmtId="44" fontId="17" fillId="7" borderId="11" xfId="50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horizontal="justify" vertical="center" wrapText="1"/>
    </xf>
    <xf numFmtId="0" fontId="61" fillId="0" borderId="26" xfId="0" applyFont="1" applyBorder="1" applyAlignment="1">
      <alignment horizontal="center" vertical="center"/>
    </xf>
    <xf numFmtId="0" fontId="63" fillId="0" borderId="19" xfId="0" applyFont="1" applyFill="1" applyBorder="1" applyAlignment="1">
      <alignment horizontal="justify" vertical="top" wrapText="1"/>
    </xf>
    <xf numFmtId="0" fontId="63" fillId="0" borderId="10" xfId="0" applyFont="1" applyBorder="1" applyAlignment="1">
      <alignment horizontal="center" vertical="center" wrapText="1"/>
    </xf>
    <xf numFmtId="189" fontId="63" fillId="0" borderId="10" xfId="0" applyNumberFormat="1" applyFont="1" applyFill="1" applyBorder="1" applyAlignment="1">
      <alignment horizontal="center" vertical="center" wrapText="1"/>
    </xf>
    <xf numFmtId="192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justify" vertical="top" wrapText="1"/>
    </xf>
    <xf numFmtId="0" fontId="67" fillId="0" borderId="10" xfId="0" applyFont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justify" vertical="top" wrapText="1"/>
    </xf>
    <xf numFmtId="0" fontId="63" fillId="0" borderId="26" xfId="0" applyFont="1" applyFill="1" applyBorder="1" applyAlignment="1">
      <alignment horizontal="justify" vertical="top" wrapText="1"/>
    </xf>
    <xf numFmtId="3" fontId="63" fillId="0" borderId="26" xfId="0" applyNumberFormat="1" applyFont="1" applyFill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justify" vertical="top"/>
    </xf>
    <xf numFmtId="0" fontId="64" fillId="0" borderId="26" xfId="0" applyFont="1" applyBorder="1" applyAlignment="1">
      <alignment horizontal="justify" vertical="top" wrapText="1"/>
    </xf>
    <xf numFmtId="189" fontId="63" fillId="0" borderId="26" xfId="0" applyNumberFormat="1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horizontal="justify" vertical="top"/>
    </xf>
    <xf numFmtId="0" fontId="61" fillId="0" borderId="26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justify" vertical="top" wrapText="1"/>
    </xf>
    <xf numFmtId="0" fontId="61" fillId="0" borderId="10" xfId="0" applyFont="1" applyBorder="1" applyAlignment="1">
      <alignment horizontal="justify" vertical="center" wrapText="1"/>
    </xf>
    <xf numFmtId="0" fontId="1" fillId="0" borderId="21" xfId="0" applyFont="1" applyBorder="1" applyAlignment="1">
      <alignment vertical="center" wrapText="1"/>
    </xf>
    <xf numFmtId="43" fontId="63" fillId="0" borderId="16" xfId="0" applyNumberFormat="1" applyFont="1" applyFill="1" applyBorder="1" applyAlignment="1">
      <alignment vertical="center" wrapText="1"/>
    </xf>
    <xf numFmtId="43" fontId="63" fillId="0" borderId="23" xfId="0" applyNumberFormat="1" applyFont="1" applyFill="1" applyBorder="1" applyAlignment="1">
      <alignment vertical="center" wrapText="1"/>
    </xf>
    <xf numFmtId="43" fontId="63" fillId="0" borderId="10" xfId="0" applyNumberFormat="1" applyFont="1" applyFill="1" applyBorder="1" applyAlignment="1">
      <alignment vertical="center" wrapText="1"/>
    </xf>
    <xf numFmtId="43" fontId="64" fillId="0" borderId="26" xfId="0" applyNumberFormat="1" applyFont="1" applyBorder="1" applyAlignment="1">
      <alignment vertical="center" wrapText="1"/>
    </xf>
    <xf numFmtId="43" fontId="64" fillId="0" borderId="10" xfId="0" applyNumberFormat="1" applyFont="1" applyBorder="1" applyAlignment="1">
      <alignment vertical="center" wrapText="1"/>
    </xf>
    <xf numFmtId="43" fontId="75" fillId="0" borderId="17" xfId="0" applyNumberFormat="1" applyFont="1" applyBorder="1" applyAlignment="1">
      <alignment vertical="center"/>
    </xf>
    <xf numFmtId="0" fontId="63" fillId="0" borderId="16" xfId="0" applyFont="1" applyFill="1" applyBorder="1" applyAlignment="1">
      <alignment horizontal="justify" vertical="top" wrapText="1"/>
    </xf>
    <xf numFmtId="0" fontId="65" fillId="7" borderId="26" xfId="0" applyFont="1" applyFill="1" applyBorder="1" applyAlignment="1">
      <alignment horizontal="center" vertical="center" wrapText="1"/>
    </xf>
    <xf numFmtId="44" fontId="75" fillId="0" borderId="0" xfId="50" applyFont="1" applyAlignment="1">
      <alignment horizontal="right" vertical="justify"/>
    </xf>
    <xf numFmtId="44" fontId="75" fillId="0" borderId="0" xfId="50" applyFont="1" applyAlignment="1">
      <alignment vertical="justify"/>
    </xf>
    <xf numFmtId="184" fontId="75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wrapText="1"/>
    </xf>
    <xf numFmtId="43" fontId="30" fillId="0" borderId="10" xfId="48" applyFont="1" applyFill="1" applyBorder="1" applyAlignment="1">
      <alignment horizontal="right" vertical="center" wrapText="1"/>
    </xf>
    <xf numFmtId="43" fontId="25" fillId="0" borderId="10" xfId="48" applyFont="1" applyBorder="1" applyAlignment="1">
      <alignment horizontal="right" vertical="center" wrapText="1"/>
    </xf>
    <xf numFmtId="43" fontId="18" fillId="0" borderId="10" xfId="48" applyFont="1" applyBorder="1" applyAlignment="1">
      <alignment horizontal="right" vertical="top" wrapText="1"/>
    </xf>
    <xf numFmtId="43" fontId="17" fillId="0" borderId="10" xfId="48" applyFont="1" applyBorder="1" applyAlignment="1">
      <alignment horizontal="right" vertical="top" wrapText="1"/>
    </xf>
    <xf numFmtId="43" fontId="18" fillId="0" borderId="10" xfId="48" applyFont="1" applyBorder="1" applyAlignment="1">
      <alignment vertical="top" wrapText="1"/>
    </xf>
    <xf numFmtId="43" fontId="17" fillId="0" borderId="10" xfId="48" applyFont="1" applyBorder="1" applyAlignment="1">
      <alignment vertical="top" wrapText="1"/>
    </xf>
    <xf numFmtId="43" fontId="20" fillId="0" borderId="10" xfId="48" applyFont="1" applyBorder="1" applyAlignment="1">
      <alignment/>
    </xf>
    <xf numFmtId="43" fontId="30" fillId="0" borderId="10" xfId="48" applyFont="1" applyFill="1" applyBorder="1" applyAlignment="1">
      <alignment horizontal="center" vertical="center" wrapText="1"/>
    </xf>
    <xf numFmtId="43" fontId="28" fillId="0" borderId="10" xfId="48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9" fillId="0" borderId="21" xfId="0" applyFont="1" applyBorder="1" applyAlignment="1">
      <alignment horizontal="left"/>
    </xf>
    <xf numFmtId="0" fontId="76" fillId="0" borderId="0" xfId="0" applyFont="1" applyAlignment="1">
      <alignment horizontal="left" vertical="justify"/>
    </xf>
    <xf numFmtId="0" fontId="17" fillId="7" borderId="11" xfId="0" applyFont="1" applyFill="1" applyBorder="1" applyAlignment="1">
      <alignment horizontal="center" vertical="center" wrapText="1"/>
    </xf>
    <xf numFmtId="44" fontId="17" fillId="7" borderId="27" xfId="5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0" xfId="0" applyFont="1" applyAlignment="1">
      <alignment horizontal="left" vertical="justify"/>
    </xf>
    <xf numFmtId="0" fontId="69" fillId="0" borderId="0" xfId="0" applyFont="1" applyAlignment="1">
      <alignment horizontal="left" vertical="top"/>
    </xf>
    <xf numFmtId="0" fontId="66" fillId="0" borderId="0" xfId="0" applyFont="1" applyAlignment="1">
      <alignment/>
    </xf>
    <xf numFmtId="0" fontId="35" fillId="0" borderId="10" xfId="0" applyFont="1" applyBorder="1" applyAlignment="1">
      <alignment horizontal="justify" vertical="top" wrapText="1"/>
    </xf>
    <xf numFmtId="43" fontId="63" fillId="0" borderId="10" xfId="48" applyFont="1" applyBorder="1" applyAlignment="1">
      <alignment horizontal="right" vertical="center" wrapText="1"/>
    </xf>
    <xf numFmtId="43" fontId="77" fillId="0" borderId="10" xfId="48" applyFont="1" applyBorder="1" applyAlignment="1">
      <alignment horizontal="right" vertical="center" wrapText="1"/>
    </xf>
    <xf numFmtId="43" fontId="65" fillId="0" borderId="10" xfId="48" applyFont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84" fontId="69" fillId="0" borderId="0" xfId="0" applyNumberFormat="1" applyFont="1" applyAlignment="1">
      <alignment horizontal="right" vertical="justify"/>
    </xf>
    <xf numFmtId="6" fontId="69" fillId="0" borderId="0" xfId="0" applyNumberFormat="1" applyFont="1" applyAlignment="1">
      <alignment vertical="justify"/>
    </xf>
    <xf numFmtId="0" fontId="7" fillId="0" borderId="10" xfId="0" applyFont="1" applyBorder="1" applyAlignment="1">
      <alignment/>
    </xf>
    <xf numFmtId="0" fontId="61" fillId="0" borderId="10" xfId="0" applyFont="1" applyFill="1" applyBorder="1" applyAlignment="1">
      <alignment horizontal="left" vertical="center" wrapText="1"/>
    </xf>
    <xf numFmtId="184" fontId="65" fillId="0" borderId="0" xfId="0" applyNumberFormat="1" applyFont="1" applyAlignment="1">
      <alignment horizontal="right" vertical="justify"/>
    </xf>
    <xf numFmtId="6" fontId="65" fillId="0" borderId="0" xfId="0" applyNumberFormat="1" applyFont="1" applyAlignment="1">
      <alignment vertical="justify"/>
    </xf>
    <xf numFmtId="43" fontId="6" fillId="0" borderId="15" xfId="48" applyFont="1" applyBorder="1" applyAlignment="1">
      <alignment horizontal="left" vertical="top" wrapText="1"/>
    </xf>
    <xf numFmtId="43" fontId="7" fillId="0" borderId="10" xfId="48" applyFont="1" applyBorder="1" applyAlignment="1">
      <alignment horizontal="left" vertical="top" wrapText="1"/>
    </xf>
    <xf numFmtId="43" fontId="22" fillId="0" borderId="10" xfId="48" applyFont="1" applyBorder="1" applyAlignment="1">
      <alignment horizontal="left"/>
    </xf>
    <xf numFmtId="43" fontId="60" fillId="0" borderId="10" xfId="48" applyFont="1" applyFill="1" applyBorder="1" applyAlignment="1">
      <alignment horizontal="left"/>
    </xf>
    <xf numFmtId="3" fontId="70" fillId="7" borderId="12" xfId="0" applyNumberFormat="1" applyFont="1" applyFill="1" applyBorder="1" applyAlignment="1">
      <alignment horizontal="center"/>
    </xf>
    <xf numFmtId="3" fontId="70" fillId="7" borderId="13" xfId="0" applyNumberFormat="1" applyFont="1" applyFill="1" applyBorder="1" applyAlignment="1">
      <alignment horizontal="center"/>
    </xf>
    <xf numFmtId="3" fontId="70" fillId="7" borderId="14" xfId="0" applyNumberFormat="1" applyFont="1" applyFill="1" applyBorder="1" applyAlignment="1">
      <alignment horizontal="center"/>
    </xf>
    <xf numFmtId="0" fontId="17" fillId="7" borderId="27" xfId="0" applyFont="1" applyFill="1" applyBorder="1" applyAlignment="1">
      <alignment horizontal="center" vertical="center" wrapText="1"/>
    </xf>
    <xf numFmtId="3" fontId="70" fillId="0" borderId="15" xfId="0" applyNumberFormat="1" applyFont="1" applyBorder="1" applyAlignment="1">
      <alignment/>
    </xf>
    <xf numFmtId="3" fontId="71" fillId="0" borderId="15" xfId="0" applyNumberFormat="1" applyFont="1" applyBorder="1" applyAlignment="1">
      <alignment/>
    </xf>
    <xf numFmtId="3" fontId="71" fillId="0" borderId="10" xfId="0" applyNumberFormat="1" applyFont="1" applyBorder="1" applyAlignment="1">
      <alignment/>
    </xf>
    <xf numFmtId="3" fontId="70" fillId="0" borderId="10" xfId="0" applyNumberFormat="1" applyFont="1" applyBorder="1" applyAlignment="1">
      <alignment/>
    </xf>
    <xf numFmtId="3" fontId="71" fillId="0" borderId="10" xfId="0" applyNumberFormat="1" applyFont="1" applyBorder="1" applyAlignment="1">
      <alignment wrapText="1"/>
    </xf>
    <xf numFmtId="3" fontId="71" fillId="0" borderId="10" xfId="0" applyNumberFormat="1" applyFont="1" applyFill="1" applyBorder="1" applyAlignment="1">
      <alignment horizontal="right"/>
    </xf>
    <xf numFmtId="3" fontId="70" fillId="24" borderId="10" xfId="0" applyNumberFormat="1" applyFont="1" applyFill="1" applyBorder="1" applyAlignment="1">
      <alignment/>
    </xf>
    <xf numFmtId="43" fontId="70" fillId="24" borderId="15" xfId="48" applyFont="1" applyFill="1" applyBorder="1" applyAlignment="1">
      <alignment horizontal="right"/>
    </xf>
    <xf numFmtId="43" fontId="70" fillId="0" borderId="15" xfId="48" applyFont="1" applyBorder="1" applyAlignment="1">
      <alignment horizontal="right"/>
    </xf>
    <xf numFmtId="43" fontId="71" fillId="24" borderId="10" xfId="48" applyFont="1" applyFill="1" applyBorder="1" applyAlignment="1">
      <alignment horizontal="right"/>
    </xf>
    <xf numFmtId="43" fontId="78" fillId="0" borderId="10" xfId="48" applyFont="1" applyBorder="1" applyAlignment="1">
      <alignment horizontal="right"/>
    </xf>
    <xf numFmtId="43" fontId="71" fillId="0" borderId="10" xfId="48" applyFont="1" applyBorder="1" applyAlignment="1">
      <alignment horizontal="right" vertical="center" wrapText="1"/>
    </xf>
    <xf numFmtId="43" fontId="71" fillId="0" borderId="10" xfId="48" applyFont="1" applyFill="1" applyBorder="1" applyAlignment="1">
      <alignment horizontal="right"/>
    </xf>
    <xf numFmtId="0" fontId="22" fillId="0" borderId="10" xfId="0" applyFont="1" applyBorder="1" applyAlignment="1">
      <alignment/>
    </xf>
    <xf numFmtId="0" fontId="71" fillId="0" borderId="0" xfId="0" applyFont="1" applyAlignment="1">
      <alignment horizontal="center"/>
    </xf>
    <xf numFmtId="43" fontId="62" fillId="0" borderId="0" xfId="48" applyFont="1" applyAlignment="1">
      <alignment/>
    </xf>
    <xf numFmtId="43" fontId="72" fillId="0" borderId="10" xfId="48" applyFont="1" applyBorder="1" applyAlignment="1">
      <alignment horizontal="right"/>
    </xf>
    <xf numFmtId="3" fontId="26" fillId="0" borderId="0" xfId="0" applyNumberFormat="1" applyFont="1" applyAlignment="1">
      <alignment/>
    </xf>
    <xf numFmtId="0" fontId="69" fillId="0" borderId="0" xfId="0" applyFont="1" applyAlignment="1">
      <alignment vertical="center" wrapText="1"/>
    </xf>
    <xf numFmtId="0" fontId="74" fillId="0" borderId="16" xfId="0" applyFont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distributed" vertical="center" wrapText="1"/>
    </xf>
    <xf numFmtId="0" fontId="71" fillId="0" borderId="18" xfId="0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75" fillId="0" borderId="21" xfId="0" applyFont="1" applyBorder="1" applyAlignment="1">
      <alignment horizontal="left" vertical="top"/>
    </xf>
    <xf numFmtId="0" fontId="69" fillId="0" borderId="3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left"/>
    </xf>
    <xf numFmtId="0" fontId="65" fillId="7" borderId="27" xfId="0" applyFont="1" applyFill="1" applyBorder="1" applyAlignment="1">
      <alignment horizontal="center" vertical="center" wrapText="1"/>
    </xf>
    <xf numFmtId="0" fontId="65" fillId="7" borderId="10" xfId="0" applyFont="1" applyFill="1" applyBorder="1" applyAlignment="1">
      <alignment horizontal="center" vertical="center" wrapText="1"/>
    </xf>
    <xf numFmtId="0" fontId="65" fillId="7" borderId="34" xfId="0" applyFont="1" applyFill="1" applyBorder="1" applyAlignment="1">
      <alignment horizontal="center" vertical="center" wrapText="1"/>
    </xf>
    <xf numFmtId="0" fontId="65" fillId="7" borderId="35" xfId="0" applyFont="1" applyFill="1" applyBorder="1" applyAlignment="1">
      <alignment horizontal="center" vertical="center" wrapText="1"/>
    </xf>
    <xf numFmtId="0" fontId="65" fillId="7" borderId="36" xfId="0" applyFont="1" applyFill="1" applyBorder="1" applyAlignment="1">
      <alignment horizontal="center" vertical="center" wrapText="1"/>
    </xf>
    <xf numFmtId="0" fontId="65" fillId="7" borderId="37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/>
    </xf>
    <xf numFmtId="0" fontId="65" fillId="0" borderId="22" xfId="0" applyFont="1" applyFill="1" applyBorder="1" applyAlignment="1">
      <alignment horizontal="left" vertical="center" wrapText="1"/>
    </xf>
    <xf numFmtId="0" fontId="65" fillId="0" borderId="2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4" fillId="0" borderId="18" xfId="0" applyFont="1" applyBorder="1" applyAlignment="1">
      <alignment horizontal="center" vertical="center"/>
    </xf>
    <xf numFmtId="0" fontId="69" fillId="0" borderId="0" xfId="0" applyFont="1" applyAlignment="1">
      <alignment horizontal="left" wrapText="1"/>
    </xf>
    <xf numFmtId="0" fontId="17" fillId="7" borderId="38" xfId="0" applyFont="1" applyFill="1" applyBorder="1" applyAlignment="1">
      <alignment horizontal="center" vertical="center" wrapText="1"/>
    </xf>
    <xf numFmtId="0" fontId="17" fillId="7" borderId="39" xfId="0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horizontal="left" vertical="top"/>
    </xf>
    <xf numFmtId="0" fontId="69" fillId="0" borderId="0" xfId="0" applyFont="1" applyAlignment="1">
      <alignment horizontal="left"/>
    </xf>
    <xf numFmtId="0" fontId="69" fillId="0" borderId="40" xfId="0" applyFont="1" applyBorder="1" applyAlignment="1">
      <alignment horizontal="left"/>
    </xf>
    <xf numFmtId="0" fontId="6" fillId="7" borderId="34" xfId="0" applyFont="1" applyFill="1" applyBorder="1" applyAlignment="1">
      <alignment horizontal="center" vertical="center" wrapText="1"/>
    </xf>
    <xf numFmtId="0" fontId="6" fillId="7" borderId="41" xfId="0" applyFont="1" applyFill="1" applyBorder="1" applyAlignment="1">
      <alignment horizontal="center" vertical="center" wrapText="1"/>
    </xf>
    <xf numFmtId="0" fontId="6" fillId="7" borderId="42" xfId="0" applyFont="1" applyFill="1" applyBorder="1" applyAlignment="1">
      <alignment horizontal="center" vertical="center" wrapText="1"/>
    </xf>
    <xf numFmtId="0" fontId="6" fillId="7" borderId="43" xfId="0" applyFont="1" applyFill="1" applyBorder="1" applyAlignment="1">
      <alignment horizontal="center" vertical="center" wrapText="1"/>
    </xf>
    <xf numFmtId="184" fontId="13" fillId="7" borderId="44" xfId="0" applyNumberFormat="1" applyFont="1" applyFill="1" applyBorder="1" applyAlignment="1">
      <alignment horizontal="center" vertical="justify"/>
    </xf>
    <xf numFmtId="184" fontId="13" fillId="7" borderId="45" xfId="0" applyNumberFormat="1" applyFont="1" applyFill="1" applyBorder="1" applyAlignment="1">
      <alignment horizontal="center" vertical="justify"/>
    </xf>
    <xf numFmtId="0" fontId="76" fillId="0" borderId="0" xfId="0" applyFont="1" applyAlignment="1">
      <alignment horizontal="left" vertical="justify"/>
    </xf>
    <xf numFmtId="0" fontId="6" fillId="0" borderId="1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7" borderId="44" xfId="0" applyFont="1" applyFill="1" applyBorder="1" applyAlignment="1">
      <alignment horizontal="center" vertical="center" wrapText="1"/>
    </xf>
    <xf numFmtId="0" fontId="6" fillId="7" borderId="45" xfId="0" applyFont="1" applyFill="1" applyBorder="1" applyAlignment="1">
      <alignment horizontal="center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6" fillId="7" borderId="46" xfId="0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/>
    </xf>
    <xf numFmtId="0" fontId="69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69" fillId="0" borderId="0" xfId="0" applyFont="1" applyAlignment="1">
      <alignment horizontal="left" vertical="top"/>
    </xf>
    <xf numFmtId="0" fontId="1" fillId="0" borderId="47" xfId="0" applyFont="1" applyBorder="1" applyAlignment="1">
      <alignment horizontal="left" vertical="center" wrapText="1"/>
    </xf>
    <xf numFmtId="0" fontId="1" fillId="7" borderId="44" xfId="0" applyFont="1" applyFill="1" applyBorder="1" applyAlignment="1">
      <alignment horizontal="center" vertical="center" wrapText="1"/>
    </xf>
    <xf numFmtId="0" fontId="1" fillId="7" borderId="47" xfId="0" applyFont="1" applyFill="1" applyBorder="1" applyAlignment="1">
      <alignment horizontal="center" vertical="center" wrapText="1"/>
    </xf>
    <xf numFmtId="0" fontId="1" fillId="7" borderId="45" xfId="0" applyFont="1" applyFill="1" applyBorder="1" applyAlignment="1">
      <alignment horizontal="center" vertical="center" wrapText="1"/>
    </xf>
    <xf numFmtId="0" fontId="6" fillId="7" borderId="38" xfId="0" applyFont="1" applyFill="1" applyBorder="1" applyAlignment="1">
      <alignment horizontal="center" vertical="center" wrapText="1"/>
    </xf>
    <xf numFmtId="0" fontId="6" fillId="7" borderId="39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0" fontId="1" fillId="7" borderId="41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1" fillId="7" borderId="46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left"/>
    </xf>
    <xf numFmtId="0" fontId="6" fillId="7" borderId="48" xfId="0" applyFont="1" applyFill="1" applyBorder="1" applyAlignment="1">
      <alignment horizontal="center" vertical="top" wrapText="1"/>
    </xf>
    <xf numFmtId="0" fontId="6" fillId="7" borderId="49" xfId="0" applyFont="1" applyFill="1" applyBorder="1" applyAlignment="1">
      <alignment horizontal="center" vertical="top" wrapText="1"/>
    </xf>
    <xf numFmtId="0" fontId="6" fillId="0" borderId="3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0" fontId="26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1" fillId="7" borderId="0" xfId="0" applyNumberFormat="1" applyFont="1" applyFill="1" applyBorder="1" applyAlignment="1">
      <alignment horizontal="center"/>
    </xf>
    <xf numFmtId="3" fontId="70" fillId="7" borderId="50" xfId="0" applyNumberFormat="1" applyFont="1" applyFill="1" applyBorder="1" applyAlignment="1">
      <alignment horizontal="center"/>
    </xf>
    <xf numFmtId="3" fontId="70" fillId="7" borderId="51" xfId="0" applyNumberFormat="1" applyFont="1" applyFill="1" applyBorder="1" applyAlignment="1">
      <alignment horizontal="center"/>
    </xf>
    <xf numFmtId="3" fontId="71" fillId="7" borderId="42" xfId="0" applyNumberFormat="1" applyFont="1" applyFill="1" applyBorder="1" applyAlignment="1">
      <alignment horizontal="center"/>
    </xf>
    <xf numFmtId="3" fontId="71" fillId="7" borderId="43" xfId="0" applyNumberFormat="1" applyFont="1" applyFill="1" applyBorder="1" applyAlignment="1">
      <alignment horizontal="center"/>
    </xf>
    <xf numFmtId="3" fontId="70" fillId="7" borderId="34" xfId="0" applyNumberFormat="1" applyFont="1" applyFill="1" applyBorder="1" applyAlignment="1">
      <alignment horizontal="center"/>
    </xf>
    <xf numFmtId="3" fontId="70" fillId="7" borderId="41" xfId="0" applyNumberFormat="1" applyFont="1" applyFill="1" applyBorder="1" applyAlignment="1">
      <alignment horizontal="center"/>
    </xf>
    <xf numFmtId="3" fontId="70" fillId="7" borderId="52" xfId="0" applyNumberFormat="1" applyFont="1" applyFill="1" applyBorder="1" applyAlignment="1">
      <alignment horizontal="center" wrapText="1"/>
    </xf>
    <xf numFmtId="3" fontId="70" fillId="7" borderId="53" xfId="0" applyNumberFormat="1" applyFont="1" applyFill="1" applyBorder="1" applyAlignment="1">
      <alignment horizontal="center" wrapText="1"/>
    </xf>
    <xf numFmtId="3" fontId="70" fillId="7" borderId="12" xfId="0" applyNumberFormat="1" applyFont="1" applyFill="1" applyBorder="1" applyAlignment="1">
      <alignment horizontal="center"/>
    </xf>
    <xf numFmtId="3" fontId="70" fillId="7" borderId="13" xfId="0" applyNumberFormat="1" applyFont="1" applyFill="1" applyBorder="1" applyAlignment="1">
      <alignment horizontal="center"/>
    </xf>
    <xf numFmtId="3" fontId="70" fillId="7" borderId="14" xfId="0" applyNumberFormat="1" applyFont="1" applyFill="1" applyBorder="1" applyAlignment="1">
      <alignment horizontal="center"/>
    </xf>
    <xf numFmtId="3" fontId="70" fillId="0" borderId="0" xfId="0" applyNumberFormat="1" applyFont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left" vertical="center" wrapText="1"/>
    </xf>
    <xf numFmtId="0" fontId="22" fillId="0" borderId="21" xfId="0" applyFont="1" applyBorder="1" applyAlignment="1">
      <alignment horizontal="center"/>
    </xf>
    <xf numFmtId="3" fontId="70" fillId="7" borderId="36" xfId="0" applyNumberFormat="1" applyFont="1" applyFill="1" applyBorder="1" applyAlignment="1">
      <alignment horizontal="center"/>
    </xf>
    <xf numFmtId="3" fontId="70" fillId="7" borderId="46" xfId="0" applyNumberFormat="1" applyFont="1" applyFill="1" applyBorder="1" applyAlignment="1">
      <alignment horizontal="center"/>
    </xf>
    <xf numFmtId="3" fontId="70" fillId="7" borderId="50" xfId="0" applyNumberFormat="1" applyFont="1" applyFill="1" applyBorder="1" applyAlignment="1">
      <alignment horizontal="center" vertical="center"/>
    </xf>
    <xf numFmtId="3" fontId="70" fillId="7" borderId="51" xfId="0" applyNumberFormat="1" applyFont="1" applyFill="1" applyBorder="1" applyAlignment="1">
      <alignment horizontal="center" vertical="center"/>
    </xf>
    <xf numFmtId="3" fontId="70" fillId="7" borderId="54" xfId="0" applyNumberFormat="1" applyFont="1" applyFill="1" applyBorder="1" applyAlignment="1">
      <alignment horizontal="center"/>
    </xf>
    <xf numFmtId="3" fontId="70" fillId="7" borderId="55" xfId="0" applyNumberFormat="1" applyFont="1" applyFill="1" applyBorder="1" applyAlignment="1">
      <alignment horizontal="center"/>
    </xf>
    <xf numFmtId="0" fontId="80" fillId="0" borderId="0" xfId="0" applyFont="1" applyAlignment="1">
      <alignment horizontal="left" vertical="justify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Format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DISTRIBUCIÓN RECURSO FORTALECIMIENTO AL ORDENAMIENTO TERRITORIAL - 2010
</a:t>
            </a:r>
          </a:p>
        </c:rich>
      </c:tx>
      <c:layout>
        <c:manualLayout>
          <c:xMode val="factor"/>
          <c:yMode val="factor"/>
          <c:x val="-0.009"/>
          <c:y val="-0.00225"/>
        </c:manualLayout>
      </c:layout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302"/>
          <c:y val="0.4025"/>
          <c:w val="0.28025"/>
          <c:h val="0.34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grafico!$D$12:$D$47</c:f>
              <c:strCache/>
            </c:strRef>
          </c:cat>
          <c:val>
            <c:numRef>
              <c:f>grafico!$E$12:$E$47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1</xdr:col>
      <xdr:colOff>1209675</xdr:colOff>
      <xdr:row>4</xdr:row>
      <xdr:rowOff>114300</xdr:rowOff>
    </xdr:to>
    <xdr:pic>
      <xdr:nvPicPr>
        <xdr:cNvPr id="1" name="Picture 3" descr="Logo Corpoguajira2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33350"/>
          <a:ext cx="121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1</xdr:col>
      <xdr:colOff>1209675</xdr:colOff>
      <xdr:row>4</xdr:row>
      <xdr:rowOff>114300</xdr:rowOff>
    </xdr:to>
    <xdr:pic>
      <xdr:nvPicPr>
        <xdr:cNvPr id="1" name="Picture 3" descr="Logo Corpoguajira2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33350"/>
          <a:ext cx="1323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1</xdr:col>
      <xdr:colOff>1209675</xdr:colOff>
      <xdr:row>4</xdr:row>
      <xdr:rowOff>114300</xdr:rowOff>
    </xdr:to>
    <xdr:pic>
      <xdr:nvPicPr>
        <xdr:cNvPr id="1" name="Picture 3" descr="Logo Corpoguajira2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33350"/>
          <a:ext cx="1257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1</xdr:col>
      <xdr:colOff>1209675</xdr:colOff>
      <xdr:row>4</xdr:row>
      <xdr:rowOff>114300</xdr:rowOff>
    </xdr:to>
    <xdr:pic>
      <xdr:nvPicPr>
        <xdr:cNvPr id="1" name="Picture 3" descr="Logo Corpoguajira2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33350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1</xdr:col>
      <xdr:colOff>1209675</xdr:colOff>
      <xdr:row>4</xdr:row>
      <xdr:rowOff>114300</xdr:rowOff>
    </xdr:to>
    <xdr:pic>
      <xdr:nvPicPr>
        <xdr:cNvPr id="1" name="Picture 3" descr="Logo Corpoguajira2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33350"/>
          <a:ext cx="1400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1</xdr:col>
      <xdr:colOff>1209675</xdr:colOff>
      <xdr:row>4</xdr:row>
      <xdr:rowOff>114300</xdr:rowOff>
    </xdr:to>
    <xdr:pic>
      <xdr:nvPicPr>
        <xdr:cNvPr id="1" name="Picture 3" descr="Logo Corpoguajira2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33350"/>
          <a:ext cx="1714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1</xdr:col>
      <xdr:colOff>1133475</xdr:colOff>
      <xdr:row>4</xdr:row>
      <xdr:rowOff>104775</xdr:rowOff>
    </xdr:to>
    <xdr:pic>
      <xdr:nvPicPr>
        <xdr:cNvPr id="1" name="Picture 3" descr="Logo Corpoguajira2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33350"/>
          <a:ext cx="1485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50</xdr:row>
      <xdr:rowOff>9525</xdr:rowOff>
    </xdr:from>
    <xdr:to>
      <xdr:col>7</xdr:col>
      <xdr:colOff>714375</xdr:colOff>
      <xdr:row>70</xdr:row>
      <xdr:rowOff>152400</xdr:rowOff>
    </xdr:to>
    <xdr:graphicFrame>
      <xdr:nvGraphicFramePr>
        <xdr:cNvPr id="1" name="Chart 4"/>
        <xdr:cNvGraphicFramePr/>
      </xdr:nvGraphicFramePr>
      <xdr:xfrm>
        <a:off x="266700" y="2914650"/>
        <a:ext cx="81534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0</xdr:row>
      <xdr:rowOff>133350</xdr:rowOff>
    </xdr:from>
    <xdr:to>
      <xdr:col>1</xdr:col>
      <xdr:colOff>1171575</xdr:colOff>
      <xdr:row>4</xdr:row>
      <xdr:rowOff>114300</xdr:rowOff>
    </xdr:to>
    <xdr:pic>
      <xdr:nvPicPr>
        <xdr:cNvPr id="2" name="Picture 3" descr="Logo Corpoguajira2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33350"/>
          <a:ext cx="1695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1</xdr:col>
      <xdr:colOff>1181100</xdr:colOff>
      <xdr:row>4</xdr:row>
      <xdr:rowOff>114300</xdr:rowOff>
    </xdr:to>
    <xdr:pic>
      <xdr:nvPicPr>
        <xdr:cNvPr id="1" name="Picture 3" descr="Logo Corpoguajira2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33350"/>
          <a:ext cx="1704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.7109375" style="4" customWidth="1"/>
    <col min="2" max="2" width="31.7109375" style="4" customWidth="1"/>
    <col min="3" max="3" width="19.00390625" style="4" customWidth="1"/>
    <col min="4" max="4" width="18.140625" style="4" customWidth="1"/>
    <col min="5" max="5" width="9.421875" style="4" customWidth="1"/>
    <col min="6" max="6" width="7.57421875" style="4" customWidth="1"/>
    <col min="7" max="7" width="9.140625" style="4" customWidth="1"/>
    <col min="8" max="8" width="23.8515625" style="4" customWidth="1"/>
    <col min="9" max="9" width="9.7109375" style="4" customWidth="1"/>
    <col min="10" max="10" width="17.00390625" style="4" customWidth="1"/>
    <col min="11" max="11" width="8.7109375" style="4" customWidth="1"/>
    <col min="12" max="12" width="30.140625" style="4" customWidth="1"/>
    <col min="13" max="13" width="82.7109375" style="4" customWidth="1"/>
    <col min="14" max="16384" width="11.421875" style="4" customWidth="1"/>
  </cols>
  <sheetData>
    <row r="1" spans="1:10" ht="12.75">
      <c r="A1" s="429"/>
      <c r="B1" s="430"/>
      <c r="C1" s="410" t="s">
        <v>233</v>
      </c>
      <c r="D1" s="411"/>
      <c r="E1" s="411"/>
      <c r="F1" s="411"/>
      <c r="G1" s="411"/>
      <c r="H1" s="412"/>
      <c r="I1" s="281"/>
      <c r="J1" s="282"/>
    </row>
    <row r="2" spans="1:10" ht="12.75">
      <c r="A2" s="431"/>
      <c r="B2" s="432"/>
      <c r="C2" s="413"/>
      <c r="D2" s="414"/>
      <c r="E2" s="414"/>
      <c r="F2" s="414"/>
      <c r="G2" s="414"/>
      <c r="H2" s="415"/>
      <c r="I2" s="281"/>
      <c r="J2" s="283"/>
    </row>
    <row r="3" spans="1:10" ht="12.75">
      <c r="A3" s="431"/>
      <c r="B3" s="432"/>
      <c r="C3" s="413"/>
      <c r="D3" s="414"/>
      <c r="E3" s="414"/>
      <c r="F3" s="414"/>
      <c r="G3" s="414"/>
      <c r="H3" s="415"/>
      <c r="I3" s="281" t="s">
        <v>234</v>
      </c>
      <c r="J3" s="284"/>
    </row>
    <row r="4" spans="1:10" ht="12.75">
      <c r="A4" s="431"/>
      <c r="B4" s="432"/>
      <c r="C4" s="416"/>
      <c r="D4" s="417"/>
      <c r="E4" s="417"/>
      <c r="F4" s="417"/>
      <c r="G4" s="417"/>
      <c r="H4" s="418"/>
      <c r="I4" s="419" t="s">
        <v>242</v>
      </c>
      <c r="J4" s="419"/>
    </row>
    <row r="5" spans="1:10" s="20" customFormat="1" ht="14.25" customHeight="1">
      <c r="A5" s="433"/>
      <c r="B5" s="434"/>
      <c r="C5" s="406" t="s">
        <v>236</v>
      </c>
      <c r="D5" s="407"/>
      <c r="E5" s="408"/>
      <c r="F5" s="406" t="s">
        <v>237</v>
      </c>
      <c r="G5" s="407"/>
      <c r="H5" s="407"/>
      <c r="I5" s="281"/>
      <c r="J5" s="284"/>
    </row>
    <row r="6" spans="1:10" ht="19.5">
      <c r="A6" s="435" t="s">
        <v>238</v>
      </c>
      <c r="B6" s="402"/>
      <c r="C6" s="406">
        <v>0</v>
      </c>
      <c r="D6" s="407"/>
      <c r="E6" s="408"/>
      <c r="F6" s="406" t="s">
        <v>239</v>
      </c>
      <c r="G6" s="407"/>
      <c r="H6" s="407"/>
      <c r="I6" s="281"/>
      <c r="J6" s="285"/>
    </row>
    <row r="7" spans="1:10" s="12" customFormat="1" ht="15" customHeight="1">
      <c r="A7" s="287" t="s">
        <v>240</v>
      </c>
      <c r="B7" s="287"/>
      <c r="C7" s="409" t="s">
        <v>185</v>
      </c>
      <c r="D7" s="409"/>
      <c r="E7" s="409"/>
      <c r="F7" s="409"/>
      <c r="G7" s="409"/>
      <c r="H7" s="286"/>
      <c r="I7" s="286"/>
      <c r="J7" s="286"/>
    </row>
    <row r="8" spans="1:10" s="12" customFormat="1" ht="16.5">
      <c r="A8" s="426" t="s">
        <v>8</v>
      </c>
      <c r="B8" s="426"/>
      <c r="C8" s="338">
        <f>+C10+D9</f>
        <v>1200000000</v>
      </c>
      <c r="D8" s="268"/>
      <c r="E8" s="290"/>
      <c r="F8" s="290"/>
      <c r="G8" s="290"/>
      <c r="H8" s="79"/>
      <c r="I8" s="340" t="s">
        <v>119</v>
      </c>
      <c r="J8" s="79" t="s">
        <v>243</v>
      </c>
    </row>
    <row r="9" spans="1:10" s="12" customFormat="1" ht="14.25">
      <c r="A9" s="426" t="s">
        <v>10</v>
      </c>
      <c r="B9" s="426"/>
      <c r="C9" s="291">
        <v>0</v>
      </c>
      <c r="D9" s="292"/>
      <c r="E9" s="293"/>
      <c r="F9" s="293"/>
      <c r="G9" s="293"/>
      <c r="H9" s="80"/>
      <c r="I9" s="80"/>
      <c r="J9" s="80"/>
    </row>
    <row r="10" spans="1:10" s="12" customFormat="1" ht="16.5">
      <c r="A10" s="426" t="s">
        <v>9</v>
      </c>
      <c r="B10" s="426"/>
      <c r="C10" s="339">
        <v>1200000000</v>
      </c>
      <c r="D10" s="268"/>
      <c r="E10" s="293"/>
      <c r="F10" s="293"/>
      <c r="G10" s="293"/>
      <c r="H10" s="80"/>
      <c r="I10" s="80"/>
      <c r="J10" s="80"/>
    </row>
    <row r="11" spans="1:13" s="10" customFormat="1" ht="13.5" thickBot="1">
      <c r="A11" s="289" t="s">
        <v>12</v>
      </c>
      <c r="B11" s="289"/>
      <c r="C11" s="4"/>
      <c r="D11" s="4"/>
      <c r="E11" s="4"/>
      <c r="F11" s="4"/>
      <c r="G11" s="4"/>
      <c r="H11" s="4"/>
      <c r="I11" s="4"/>
      <c r="J11" s="81" t="s">
        <v>13</v>
      </c>
      <c r="M11" s="137"/>
    </row>
    <row r="12" spans="1:13" s="16" customFormat="1" ht="16.5" customHeight="1">
      <c r="A12" s="421" t="s">
        <v>51</v>
      </c>
      <c r="B12" s="421" t="s">
        <v>1</v>
      </c>
      <c r="C12" s="421" t="s">
        <v>232</v>
      </c>
      <c r="D12" s="422" t="s">
        <v>11</v>
      </c>
      <c r="E12" s="420" t="s">
        <v>0</v>
      </c>
      <c r="F12" s="420"/>
      <c r="G12" s="420"/>
      <c r="H12" s="422" t="s">
        <v>52</v>
      </c>
      <c r="I12" s="422" t="s">
        <v>53</v>
      </c>
      <c r="J12" s="424" t="s">
        <v>3</v>
      </c>
      <c r="M12" s="122"/>
    </row>
    <row r="13" spans="1:13" s="16" customFormat="1" ht="26.25" customHeight="1">
      <c r="A13" s="421"/>
      <c r="B13" s="421"/>
      <c r="C13" s="421"/>
      <c r="D13" s="423"/>
      <c r="E13" s="337" t="s">
        <v>2</v>
      </c>
      <c r="F13" s="337" t="s">
        <v>6</v>
      </c>
      <c r="G13" s="337" t="s">
        <v>153</v>
      </c>
      <c r="H13" s="423"/>
      <c r="I13" s="423"/>
      <c r="J13" s="425"/>
      <c r="M13" s="122"/>
    </row>
    <row r="14" spans="1:13" s="16" customFormat="1" ht="12.75" customHeight="1">
      <c r="A14" s="427" t="s">
        <v>183</v>
      </c>
      <c r="B14" s="427"/>
      <c r="C14" s="280"/>
      <c r="D14" s="208"/>
      <c r="E14" s="208"/>
      <c r="F14" s="208"/>
      <c r="G14" s="208"/>
      <c r="H14" s="208"/>
      <c r="I14" s="208"/>
      <c r="J14" s="209"/>
      <c r="M14" s="122"/>
    </row>
    <row r="15" spans="1:13" s="16" customFormat="1" ht="40.5">
      <c r="A15" s="112">
        <v>1</v>
      </c>
      <c r="B15" s="294" t="s">
        <v>215</v>
      </c>
      <c r="C15" s="295">
        <f>PRESXACT!C50</f>
        <v>30000000</v>
      </c>
      <c r="D15" s="296" t="s">
        <v>175</v>
      </c>
      <c r="E15" s="297">
        <v>39448</v>
      </c>
      <c r="F15" s="297">
        <v>39417</v>
      </c>
      <c r="G15" s="296" t="s">
        <v>208</v>
      </c>
      <c r="H15" s="294" t="s">
        <v>216</v>
      </c>
      <c r="I15" s="296">
        <v>15</v>
      </c>
      <c r="J15" s="298" t="s">
        <v>178</v>
      </c>
      <c r="L15" s="144"/>
      <c r="M15" s="240"/>
    </row>
    <row r="16" spans="1:13" s="16" customFormat="1" ht="54">
      <c r="A16" s="112">
        <v>2</v>
      </c>
      <c r="B16" s="294" t="s">
        <v>217</v>
      </c>
      <c r="C16" s="295">
        <f>PRESXACT!D50</f>
        <v>106800000</v>
      </c>
      <c r="D16" s="296"/>
      <c r="E16" s="297">
        <v>39448</v>
      </c>
      <c r="F16" s="297">
        <v>39417</v>
      </c>
      <c r="G16" s="296" t="s">
        <v>211</v>
      </c>
      <c r="H16" s="294" t="s">
        <v>176</v>
      </c>
      <c r="I16" s="296">
        <v>3</v>
      </c>
      <c r="J16" s="298" t="s">
        <v>178</v>
      </c>
      <c r="L16" s="144"/>
      <c r="M16" s="241"/>
    </row>
    <row r="17" spans="1:13" s="16" customFormat="1" ht="54">
      <c r="A17" s="112">
        <v>3</v>
      </c>
      <c r="B17" s="294" t="s">
        <v>218</v>
      </c>
      <c r="C17" s="295">
        <f>PRESXACT!E50</f>
        <v>30000000</v>
      </c>
      <c r="D17" s="296" t="s">
        <v>175</v>
      </c>
      <c r="E17" s="297">
        <v>39448</v>
      </c>
      <c r="F17" s="297">
        <v>39448</v>
      </c>
      <c r="G17" s="296">
        <v>1</v>
      </c>
      <c r="H17" s="294" t="s">
        <v>209</v>
      </c>
      <c r="I17" s="299">
        <v>15</v>
      </c>
      <c r="J17" s="298" t="s">
        <v>178</v>
      </c>
      <c r="L17" s="144"/>
      <c r="M17" s="149"/>
    </row>
    <row r="18" spans="1:13" s="16" customFormat="1" ht="40.5">
      <c r="A18" s="112">
        <v>4</v>
      </c>
      <c r="B18" s="294" t="s">
        <v>219</v>
      </c>
      <c r="C18" s="295">
        <f>PRESXACT!F50</f>
        <v>20000000</v>
      </c>
      <c r="D18" s="252"/>
      <c r="E18" s="297">
        <v>39448</v>
      </c>
      <c r="F18" s="297">
        <v>11658</v>
      </c>
      <c r="G18" s="252">
        <v>3</v>
      </c>
      <c r="H18" s="300" t="s">
        <v>177</v>
      </c>
      <c r="I18" s="301">
        <v>1</v>
      </c>
      <c r="J18" s="298" t="s">
        <v>178</v>
      </c>
      <c r="L18" s="143"/>
      <c r="M18" s="242"/>
    </row>
    <row r="19" spans="1:13" s="16" customFormat="1" ht="27">
      <c r="A19" s="210">
        <v>5</v>
      </c>
      <c r="B19" s="294" t="s">
        <v>220</v>
      </c>
      <c r="C19" s="302">
        <f>PRESXACT!G50</f>
        <v>100000000</v>
      </c>
      <c r="D19" s="303" t="s">
        <v>195</v>
      </c>
      <c r="E19" s="304">
        <v>39448</v>
      </c>
      <c r="F19" s="304">
        <v>39813</v>
      </c>
      <c r="G19" s="296" t="s">
        <v>192</v>
      </c>
      <c r="H19" s="306" t="s">
        <v>179</v>
      </c>
      <c r="I19" s="307">
        <v>2</v>
      </c>
      <c r="J19" s="298" t="s">
        <v>178</v>
      </c>
      <c r="M19" s="242"/>
    </row>
    <row r="20" spans="1:13" s="16" customFormat="1" ht="14.25" customHeight="1">
      <c r="A20" s="428" t="s">
        <v>184</v>
      </c>
      <c r="B20" s="428"/>
      <c r="C20" s="329"/>
      <c r="D20" s="206"/>
      <c r="E20" s="206"/>
      <c r="F20" s="206"/>
      <c r="G20" s="206"/>
      <c r="H20" s="206"/>
      <c r="I20" s="206"/>
      <c r="J20" s="207"/>
      <c r="M20" s="243"/>
    </row>
    <row r="21" spans="1:13" s="16" customFormat="1" ht="67.5">
      <c r="A21" s="244">
        <v>6</v>
      </c>
      <c r="B21" s="336" t="s">
        <v>196</v>
      </c>
      <c r="C21" s="330">
        <f>PRESXACT!H50</f>
        <v>600000000</v>
      </c>
      <c r="D21" s="309" t="s">
        <v>198</v>
      </c>
      <c r="E21" s="310">
        <v>39814</v>
      </c>
      <c r="F21" s="297">
        <v>40148</v>
      </c>
      <c r="G21" s="311" t="s">
        <v>193</v>
      </c>
      <c r="H21" s="312" t="s">
        <v>203</v>
      </c>
      <c r="I21" s="313">
        <v>1</v>
      </c>
      <c r="J21" s="314" t="s">
        <v>190</v>
      </c>
      <c r="K21" s="122"/>
      <c r="M21" s="240"/>
    </row>
    <row r="22" spans="1:13" s="16" customFormat="1" ht="54">
      <c r="A22" s="211">
        <v>7</v>
      </c>
      <c r="B22" s="308" t="s">
        <v>222</v>
      </c>
      <c r="C22" s="330">
        <f>PRESXACT!I50</f>
        <v>120000000</v>
      </c>
      <c r="D22" s="296" t="s">
        <v>175</v>
      </c>
      <c r="E22" s="310"/>
      <c r="F22" s="297"/>
      <c r="G22" s="311"/>
      <c r="H22" s="312"/>
      <c r="I22" s="313"/>
      <c r="J22" s="314"/>
      <c r="K22" s="122"/>
      <c r="M22" s="150"/>
    </row>
    <row r="23" spans="1:13" s="16" customFormat="1" ht="27">
      <c r="A23" s="211">
        <v>8</v>
      </c>
      <c r="B23" s="308" t="s">
        <v>223</v>
      </c>
      <c r="C23" s="330">
        <f>PRESXACT!J50</f>
        <v>30000000</v>
      </c>
      <c r="D23" s="309" t="s">
        <v>199</v>
      </c>
      <c r="E23" s="310">
        <v>39815</v>
      </c>
      <c r="F23" s="297">
        <v>40148</v>
      </c>
      <c r="G23" s="296" t="s">
        <v>191</v>
      </c>
      <c r="H23" s="312" t="s">
        <v>172</v>
      </c>
      <c r="I23" s="313">
        <v>1</v>
      </c>
      <c r="J23" s="314" t="s">
        <v>190</v>
      </c>
      <c r="K23" s="122"/>
      <c r="L23" s="189"/>
      <c r="M23" s="150"/>
    </row>
    <row r="24" spans="1:13" s="16" customFormat="1" ht="39.75" customHeight="1">
      <c r="A24" s="211">
        <v>9</v>
      </c>
      <c r="B24" s="315" t="s">
        <v>204</v>
      </c>
      <c r="C24" s="331">
        <f>PRESXACT!K50</f>
        <v>10000000</v>
      </c>
      <c r="D24" s="309" t="s">
        <v>205</v>
      </c>
      <c r="E24" s="310">
        <v>39816</v>
      </c>
      <c r="F24" s="297">
        <v>40148</v>
      </c>
      <c r="G24" s="296">
        <v>2</v>
      </c>
      <c r="H24" s="316" t="s">
        <v>207</v>
      </c>
      <c r="I24" s="317">
        <v>200000</v>
      </c>
      <c r="J24" s="314" t="s">
        <v>190</v>
      </c>
      <c r="K24" s="122"/>
      <c r="M24" s="243"/>
    </row>
    <row r="25" spans="1:13" s="16" customFormat="1" ht="27">
      <c r="A25" s="211">
        <v>10</v>
      </c>
      <c r="B25" s="315" t="s">
        <v>221</v>
      </c>
      <c r="C25" s="331">
        <f>PRESXACT!L50</f>
        <v>20000000</v>
      </c>
      <c r="D25" s="309" t="s">
        <v>200</v>
      </c>
      <c r="E25" s="310">
        <v>39816</v>
      </c>
      <c r="F25" s="297">
        <v>40148</v>
      </c>
      <c r="G25" s="296" t="s">
        <v>211</v>
      </c>
      <c r="H25" s="316" t="s">
        <v>174</v>
      </c>
      <c r="I25" s="318">
        <v>2</v>
      </c>
      <c r="J25" s="314" t="s">
        <v>190</v>
      </c>
      <c r="K25" s="122"/>
      <c r="M25" s="243"/>
    </row>
    <row r="26" spans="1:13" s="16" customFormat="1" ht="53.25" customHeight="1">
      <c r="A26" s="211">
        <v>11</v>
      </c>
      <c r="B26" s="308" t="s">
        <v>197</v>
      </c>
      <c r="C26" s="330">
        <f>PRESXACT!M50</f>
        <v>50000000</v>
      </c>
      <c r="D26" s="309" t="s">
        <v>201</v>
      </c>
      <c r="E26" s="310">
        <v>39817</v>
      </c>
      <c r="F26" s="297">
        <v>40148</v>
      </c>
      <c r="G26" s="296">
        <v>2</v>
      </c>
      <c r="H26" s="312" t="s">
        <v>173</v>
      </c>
      <c r="I26" s="313">
        <v>1</v>
      </c>
      <c r="J26" s="314" t="s">
        <v>190</v>
      </c>
      <c r="K26" s="122"/>
      <c r="M26" s="149"/>
    </row>
    <row r="27" spans="1:13" s="16" customFormat="1" ht="27" customHeight="1">
      <c r="A27" s="211">
        <v>12</v>
      </c>
      <c r="B27" s="312" t="s">
        <v>241</v>
      </c>
      <c r="C27" s="332">
        <f>PRESXACT!N50</f>
        <v>12000000</v>
      </c>
      <c r="D27" s="319" t="s">
        <v>202</v>
      </c>
      <c r="E27" s="310">
        <v>39818</v>
      </c>
      <c r="F27" s="297">
        <v>40148</v>
      </c>
      <c r="G27" s="320">
        <v>1</v>
      </c>
      <c r="H27" s="321" t="s">
        <v>213</v>
      </c>
      <c r="I27" s="320">
        <v>1</v>
      </c>
      <c r="J27" s="314" t="s">
        <v>190</v>
      </c>
      <c r="K27" s="122"/>
      <c r="M27" s="148"/>
    </row>
    <row r="28" spans="1:13" s="16" customFormat="1" ht="40.5">
      <c r="A28" s="212">
        <v>13</v>
      </c>
      <c r="B28" s="312" t="s">
        <v>227</v>
      </c>
      <c r="C28" s="332">
        <f>PRESXACT!O50</f>
        <v>30000000</v>
      </c>
      <c r="D28" s="252" t="s">
        <v>228</v>
      </c>
      <c r="E28" s="310"/>
      <c r="F28" s="297"/>
      <c r="G28" s="320"/>
      <c r="H28" s="321"/>
      <c r="I28" s="320"/>
      <c r="J28" s="296"/>
      <c r="K28" s="122"/>
      <c r="M28" s="148"/>
    </row>
    <row r="29" spans="1:13" s="16" customFormat="1" ht="54">
      <c r="A29" s="212">
        <v>14</v>
      </c>
      <c r="B29" s="322" t="s">
        <v>229</v>
      </c>
      <c r="C29" s="333">
        <f>PRESXACT!P50</f>
        <v>33200000</v>
      </c>
      <c r="D29" s="306" t="s">
        <v>230</v>
      </c>
      <c r="E29" s="323"/>
      <c r="F29" s="304"/>
      <c r="G29" s="324"/>
      <c r="H29" s="325"/>
      <c r="I29" s="324"/>
      <c r="J29" s="326"/>
      <c r="K29" s="122"/>
      <c r="M29" s="148"/>
    </row>
    <row r="30" spans="1:13" s="16" customFormat="1" ht="15">
      <c r="A30" s="244">
        <v>15</v>
      </c>
      <c r="B30" s="327" t="s">
        <v>226</v>
      </c>
      <c r="C30" s="334">
        <f>PRESXACT!Q50</f>
        <v>8000000</v>
      </c>
      <c r="D30" s="328"/>
      <c r="E30" s="310"/>
      <c r="F30" s="297"/>
      <c r="G30" s="320"/>
      <c r="H30" s="321"/>
      <c r="I30" s="320"/>
      <c r="J30" s="296"/>
      <c r="K30" s="122"/>
      <c r="M30" s="148"/>
    </row>
    <row r="31" spans="1:10" s="20" customFormat="1" ht="18">
      <c r="A31" s="245"/>
      <c r="B31" s="246"/>
      <c r="C31" s="335">
        <f>SUM(C15:C30)</f>
        <v>1200000000</v>
      </c>
      <c r="D31" s="246"/>
      <c r="E31" s="246"/>
      <c r="F31" s="246"/>
      <c r="G31" s="246"/>
      <c r="H31" s="246"/>
      <c r="I31" s="246"/>
      <c r="J31" s="247"/>
    </row>
    <row r="32" spans="1:10" ht="18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</row>
    <row r="33" spans="1:10" s="12" customFormat="1" ht="17.25" customHeight="1">
      <c r="A33" s="248"/>
      <c r="B33" s="248"/>
      <c r="C33" s="248"/>
      <c r="D33" s="250"/>
      <c r="E33" s="250"/>
      <c r="F33" s="250"/>
      <c r="G33" s="250"/>
      <c r="H33" s="250"/>
      <c r="I33" s="177"/>
      <c r="J33" s="177"/>
    </row>
    <row r="34" spans="1:10" s="12" customFormat="1" ht="12" customHeight="1">
      <c r="A34" s="178"/>
      <c r="B34" s="178"/>
      <c r="C34" s="178"/>
      <c r="D34" s="251"/>
      <c r="E34" s="251"/>
      <c r="F34" s="251"/>
      <c r="G34" s="251"/>
      <c r="H34" s="251"/>
      <c r="I34" s="251"/>
      <c r="J34" s="251"/>
    </row>
    <row r="35" spans="1:10" s="12" customFormat="1" ht="14.25">
      <c r="A35" s="179"/>
      <c r="B35" s="180"/>
      <c r="C35" s="180"/>
      <c r="D35" s="181"/>
      <c r="E35" s="182"/>
      <c r="F35" s="182"/>
      <c r="G35" s="182"/>
      <c r="H35" s="182"/>
      <c r="I35" s="182"/>
      <c r="J35" s="182"/>
    </row>
    <row r="36" spans="1:10" s="12" customFormat="1" ht="14.25">
      <c r="A36" s="179"/>
      <c r="B36" s="180"/>
      <c r="C36" s="180"/>
      <c r="D36" s="183"/>
      <c r="E36" s="184"/>
      <c r="F36" s="184"/>
      <c r="G36" s="184"/>
      <c r="H36" s="184"/>
      <c r="I36" s="184"/>
      <c r="J36" s="184"/>
    </row>
    <row r="37" spans="1:10" s="12" customFormat="1" ht="14.25">
      <c r="A37" s="179"/>
      <c r="B37" s="180"/>
      <c r="C37" s="180"/>
      <c r="D37" s="183"/>
      <c r="E37" s="184"/>
      <c r="F37" s="184"/>
      <c r="G37" s="184"/>
      <c r="H37" s="184"/>
      <c r="I37" s="184"/>
      <c r="J37" s="184"/>
    </row>
    <row r="38" spans="1:10" ht="12" customHeigh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</row>
    <row r="39" spans="1:10" s="10" customFormat="1" ht="12.75">
      <c r="A39" s="185"/>
      <c r="B39" s="186"/>
      <c r="C39" s="186"/>
      <c r="D39" s="186"/>
      <c r="E39" s="186"/>
      <c r="F39" s="186"/>
      <c r="G39" s="186"/>
      <c r="H39" s="186"/>
      <c r="I39" s="186"/>
      <c r="J39" s="187"/>
    </row>
    <row r="40" spans="1:11" s="10" customFormat="1" ht="12">
      <c r="A40" s="249"/>
      <c r="B40" s="249"/>
      <c r="C40" s="249"/>
      <c r="D40" s="249"/>
      <c r="E40" s="249"/>
      <c r="F40" s="249"/>
      <c r="G40" s="249"/>
      <c r="H40" s="249"/>
      <c r="I40" s="249"/>
      <c r="J40" s="249"/>
      <c r="K40" s="16"/>
    </row>
    <row r="41" spans="1:13" s="10" customFormat="1" ht="12">
      <c r="A41" s="188"/>
      <c r="B41" s="189"/>
      <c r="C41" s="189"/>
      <c r="D41" s="190"/>
      <c r="E41" s="191"/>
      <c r="F41" s="191"/>
      <c r="G41" s="192"/>
      <c r="H41" s="193"/>
      <c r="I41" s="168"/>
      <c r="J41" s="194"/>
      <c r="K41" s="117"/>
      <c r="L41" s="117"/>
      <c r="M41" s="10">
        <f>30/360*12</f>
        <v>1</v>
      </c>
    </row>
    <row r="42" spans="1:12" s="10" customFormat="1" ht="14.25" customHeight="1">
      <c r="A42" s="188"/>
      <c r="B42" s="189"/>
      <c r="C42" s="189"/>
      <c r="D42" s="190"/>
      <c r="E42" s="191"/>
      <c r="F42" s="191"/>
      <c r="G42" s="195"/>
      <c r="H42" s="193"/>
      <c r="I42" s="168"/>
      <c r="J42" s="194"/>
      <c r="K42" s="117"/>
      <c r="L42" s="117"/>
    </row>
    <row r="43" spans="1:12" s="10" customFormat="1" ht="12">
      <c r="A43" s="188"/>
      <c r="B43" s="193"/>
      <c r="C43" s="193"/>
      <c r="D43" s="196"/>
      <c r="E43" s="191"/>
      <c r="F43" s="191"/>
      <c r="G43" s="197"/>
      <c r="H43" s="198"/>
      <c r="I43" s="168"/>
      <c r="J43" s="194"/>
      <c r="K43" s="117"/>
      <c r="L43" s="117"/>
    </row>
    <row r="44" spans="1:12" s="10" customFormat="1" ht="12">
      <c r="A44" s="188"/>
      <c r="B44" s="193"/>
      <c r="C44" s="193"/>
      <c r="D44" s="196"/>
      <c r="E44" s="191"/>
      <c r="F44" s="191"/>
      <c r="G44" s="192"/>
      <c r="H44" s="193"/>
      <c r="I44" s="168"/>
      <c r="J44" s="194"/>
      <c r="K44" s="117"/>
      <c r="L44" s="117"/>
    </row>
    <row r="45" spans="1:12" s="10" customFormat="1" ht="18.75" customHeight="1">
      <c r="A45" s="188"/>
      <c r="B45" s="190"/>
      <c r="C45" s="190"/>
      <c r="D45" s="196"/>
      <c r="E45" s="191"/>
      <c r="F45" s="191"/>
      <c r="G45" s="188"/>
      <c r="H45" s="199"/>
      <c r="I45" s="188"/>
      <c r="J45" s="194"/>
      <c r="K45" s="117"/>
      <c r="L45" s="117"/>
    </row>
    <row r="46" spans="1:12" s="10" customFormat="1" ht="16.5" customHeight="1">
      <c r="A46" s="200"/>
      <c r="B46" s="190"/>
      <c r="C46" s="190"/>
      <c r="D46" s="197"/>
      <c r="E46" s="191"/>
      <c r="F46" s="191"/>
      <c r="G46" s="192"/>
      <c r="H46" s="190"/>
      <c r="I46" s="200"/>
      <c r="J46" s="194"/>
      <c r="K46" s="117"/>
      <c r="L46" s="120"/>
    </row>
    <row r="47" spans="1:11" s="10" customFormat="1" ht="12">
      <c r="A47" s="201"/>
      <c r="B47" s="202"/>
      <c r="C47" s="202"/>
      <c r="D47" s="168"/>
      <c r="E47" s="191"/>
      <c r="F47" s="191"/>
      <c r="G47" s="195"/>
      <c r="H47" s="203"/>
      <c r="I47" s="201"/>
      <c r="J47" s="194"/>
      <c r="K47" s="16"/>
    </row>
    <row r="48" spans="1:11" s="10" customFormat="1" ht="17.25" customHeight="1">
      <c r="A48" s="204"/>
      <c r="B48" s="204"/>
      <c r="C48" s="204"/>
      <c r="D48" s="205"/>
      <c r="E48" s="191"/>
      <c r="F48" s="191"/>
      <c r="G48" s="201"/>
      <c r="H48" s="203"/>
      <c r="I48" s="201"/>
      <c r="J48" s="194"/>
      <c r="K48" s="16"/>
    </row>
    <row r="49" spans="1:12" s="10" customFormat="1" ht="11.25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70"/>
      <c r="L49" s="14"/>
    </row>
    <row r="50" spans="1:10" s="10" customFormat="1" ht="14.25">
      <c r="A50" s="116"/>
      <c r="B50" s="158"/>
      <c r="C50" s="158"/>
      <c r="D50" s="116"/>
      <c r="E50" s="116"/>
      <c r="F50" s="116"/>
      <c r="G50" s="116"/>
      <c r="H50" s="116"/>
      <c r="I50" s="116"/>
      <c r="J50" s="116"/>
    </row>
    <row r="51" spans="2:3" s="10" customFormat="1" ht="14.25">
      <c r="B51" s="158"/>
      <c r="C51" s="158"/>
    </row>
    <row r="52" spans="2:3" s="10" customFormat="1" ht="14.25">
      <c r="B52" s="158"/>
      <c r="C52" s="158"/>
    </row>
    <row r="53" spans="2:3" s="10" customFormat="1" ht="14.25">
      <c r="B53" s="158"/>
      <c r="C53" s="158"/>
    </row>
    <row r="54" spans="2:3" s="10" customFormat="1" ht="14.25">
      <c r="B54" s="158"/>
      <c r="C54" s="158"/>
    </row>
    <row r="55" spans="2:3" s="10" customFormat="1" ht="14.25">
      <c r="B55" s="158"/>
      <c r="C55" s="158"/>
    </row>
    <row r="56" s="10" customFormat="1" ht="11.25"/>
    <row r="57" s="10" customFormat="1" ht="11.25"/>
    <row r="58" s="10" customFormat="1" ht="11.25"/>
    <row r="59" s="10" customFormat="1" ht="11.25"/>
    <row r="60" s="10" customFormat="1" ht="11.25"/>
    <row r="61" s="10" customFormat="1" ht="11.25"/>
    <row r="62" s="10" customFormat="1" ht="11.25"/>
    <row r="63" s="10" customFormat="1" ht="11.25"/>
    <row r="64" s="10" customFormat="1" ht="11.25"/>
    <row r="65" s="10" customFormat="1" ht="11.25"/>
    <row r="66" s="10" customFormat="1" ht="11.25"/>
    <row r="67" s="10" customFormat="1" ht="11.25"/>
    <row r="68" s="10" customFormat="1" ht="11.25"/>
    <row r="69" s="10" customFormat="1" ht="11.25"/>
    <row r="70" s="10" customFormat="1" ht="11.25"/>
    <row r="71" s="10" customFormat="1" ht="11.25"/>
    <row r="72" s="10" customFormat="1" ht="11.25"/>
    <row r="73" spans="1:10" ht="12.75">
      <c r="A73" s="10"/>
      <c r="B73" s="10"/>
      <c r="C73" s="10"/>
      <c r="D73" s="10"/>
      <c r="E73" s="10"/>
      <c r="F73" s="10"/>
      <c r="G73" s="10"/>
      <c r="H73" s="10"/>
      <c r="I73" s="10"/>
      <c r="J73" s="10"/>
    </row>
  </sheetData>
  <sheetProtection/>
  <mergeCells count="22">
    <mergeCell ref="A20:B20"/>
    <mergeCell ref="A1:B5"/>
    <mergeCell ref="A6:B6"/>
    <mergeCell ref="A10:B10"/>
    <mergeCell ref="A8:B8"/>
    <mergeCell ref="A9:B9"/>
    <mergeCell ref="B12:B13"/>
    <mergeCell ref="A14:B14"/>
    <mergeCell ref="A12:A13"/>
    <mergeCell ref="H12:H13"/>
    <mergeCell ref="D12:D13"/>
    <mergeCell ref="I12:I13"/>
    <mergeCell ref="C12:C13"/>
    <mergeCell ref="I4:J4"/>
    <mergeCell ref="C5:E5"/>
    <mergeCell ref="F5:H5"/>
    <mergeCell ref="E12:G12"/>
    <mergeCell ref="J12:J13"/>
    <mergeCell ref="C6:E6"/>
    <mergeCell ref="F6:H6"/>
    <mergeCell ref="C7:G7"/>
    <mergeCell ref="C1:H4"/>
  </mergeCells>
  <printOptions horizontalCentered="1" verticalCentered="1"/>
  <pageMargins left="0.984251968503937" right="0.984251968503937" top="0.6" bottom="0.984251968503937" header="0" footer="0"/>
  <pageSetup horizontalDpi="600" verticalDpi="600" orientation="landscape" paperSize="14" scale="85" r:id="rId4"/>
  <rowBreaks count="1" manualBreakCount="1">
    <brk id="30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1"/>
  <sheetViews>
    <sheetView showGridLines="0" zoomScalePageLayoutView="0" workbookViewId="0" topLeftCell="A1">
      <selection activeCell="H9" sqref="H9"/>
    </sheetView>
  </sheetViews>
  <sheetFormatPr defaultColWidth="11.421875" defaultRowHeight="12.75"/>
  <cols>
    <col min="1" max="1" width="5.28125" style="25" customWidth="1"/>
    <col min="2" max="2" width="24.421875" style="25" customWidth="1"/>
    <col min="3" max="3" width="22.00390625" style="25" customWidth="1"/>
    <col min="4" max="4" width="16.140625" style="25" customWidth="1"/>
    <col min="5" max="5" width="12.57421875" style="25" customWidth="1"/>
    <col min="6" max="7" width="8.8515625" style="25" customWidth="1"/>
    <col min="8" max="8" width="11.421875" style="25" customWidth="1"/>
    <col min="9" max="9" width="12.421875" style="25" customWidth="1"/>
    <col min="10" max="10" width="15.8515625" style="25" customWidth="1"/>
    <col min="11" max="11" width="14.7109375" style="25" customWidth="1"/>
    <col min="12" max="12" width="21.140625" style="25" customWidth="1"/>
    <col min="13" max="16384" width="11.421875" style="25" customWidth="1"/>
  </cols>
  <sheetData>
    <row r="1" spans="1:10" ht="12.75" customHeight="1">
      <c r="A1" s="429"/>
      <c r="B1" s="430"/>
      <c r="C1" s="410" t="s">
        <v>233</v>
      </c>
      <c r="D1" s="411"/>
      <c r="E1" s="411"/>
      <c r="F1" s="411"/>
      <c r="G1" s="411"/>
      <c r="H1" s="412"/>
      <c r="I1" s="281"/>
      <c r="J1" s="282"/>
    </row>
    <row r="2" spans="1:10" ht="12.75" customHeight="1">
      <c r="A2" s="431"/>
      <c r="B2" s="432"/>
      <c r="C2" s="413"/>
      <c r="D2" s="414"/>
      <c r="E2" s="414"/>
      <c r="F2" s="414"/>
      <c r="G2" s="414"/>
      <c r="H2" s="415"/>
      <c r="I2" s="281"/>
      <c r="J2" s="283"/>
    </row>
    <row r="3" spans="1:10" ht="12.75" customHeight="1">
      <c r="A3" s="431"/>
      <c r="B3" s="432"/>
      <c r="C3" s="413"/>
      <c r="D3" s="414"/>
      <c r="E3" s="414"/>
      <c r="F3" s="414"/>
      <c r="G3" s="414"/>
      <c r="H3" s="415"/>
      <c r="I3" s="281" t="s">
        <v>234</v>
      </c>
      <c r="J3" s="284"/>
    </row>
    <row r="4" spans="1:10" ht="12.75" customHeight="1">
      <c r="A4" s="431"/>
      <c r="B4" s="432"/>
      <c r="C4" s="416"/>
      <c r="D4" s="417"/>
      <c r="E4" s="417"/>
      <c r="F4" s="417"/>
      <c r="G4" s="417"/>
      <c r="H4" s="418"/>
      <c r="I4" s="419" t="s">
        <v>235</v>
      </c>
      <c r="J4" s="419"/>
    </row>
    <row r="5" spans="1:10" ht="18" customHeight="1">
      <c r="A5" s="433"/>
      <c r="B5" s="434"/>
      <c r="C5" s="406" t="s">
        <v>236</v>
      </c>
      <c r="D5" s="407"/>
      <c r="E5" s="408"/>
      <c r="F5" s="406" t="s">
        <v>237</v>
      </c>
      <c r="G5" s="407"/>
      <c r="H5" s="407"/>
      <c r="I5" s="281"/>
      <c r="J5" s="284"/>
    </row>
    <row r="6" spans="1:10" ht="22.5" customHeight="1">
      <c r="A6" s="435" t="s">
        <v>238</v>
      </c>
      <c r="B6" s="402"/>
      <c r="C6" s="406">
        <v>0</v>
      </c>
      <c r="D6" s="407"/>
      <c r="E6" s="408"/>
      <c r="F6" s="406" t="s">
        <v>239</v>
      </c>
      <c r="G6" s="407"/>
      <c r="H6" s="407"/>
      <c r="I6" s="281"/>
      <c r="J6" s="285"/>
    </row>
    <row r="7" spans="1:10" ht="16.5">
      <c r="A7" s="439" t="s">
        <v>7</v>
      </c>
      <c r="B7" s="439"/>
      <c r="C7" s="436" t="s">
        <v>185</v>
      </c>
      <c r="D7" s="436"/>
      <c r="E7" s="436"/>
      <c r="F7" s="436"/>
      <c r="G7" s="436"/>
      <c r="H7" s="436"/>
      <c r="I7" s="342" t="s">
        <v>244</v>
      </c>
      <c r="J7" s="341" t="s">
        <v>246</v>
      </c>
    </row>
    <row r="8" spans="1:10" ht="14.25">
      <c r="A8" s="26" t="s">
        <v>8</v>
      </c>
      <c r="B8" s="26"/>
      <c r="C8" s="37">
        <f>+C10+C9</f>
        <v>1200000000</v>
      </c>
      <c r="D8" s="27"/>
      <c r="E8" s="27"/>
      <c r="F8" s="27"/>
      <c r="G8" s="27"/>
      <c r="H8" s="27"/>
      <c r="I8" s="27"/>
      <c r="J8" s="26"/>
    </row>
    <row r="9" spans="1:10" ht="14.25">
      <c r="A9" s="26" t="s">
        <v>10</v>
      </c>
      <c r="B9" s="26"/>
      <c r="C9" s="38"/>
      <c r="D9" s="27"/>
      <c r="E9" s="27"/>
      <c r="F9" s="27"/>
      <c r="G9" s="27"/>
      <c r="H9" s="27"/>
      <c r="I9" s="27"/>
      <c r="J9" s="26"/>
    </row>
    <row r="10" spans="1:10" ht="14.25">
      <c r="A10" s="26" t="s">
        <v>9</v>
      </c>
      <c r="B10" s="26"/>
      <c r="C10" s="38">
        <v>1200000000</v>
      </c>
      <c r="D10" s="38"/>
      <c r="E10" s="38"/>
      <c r="F10" s="38"/>
      <c r="G10" s="38"/>
      <c r="H10" s="38"/>
      <c r="I10" s="38"/>
      <c r="J10" s="38"/>
    </row>
    <row r="11" spans="1:10" ht="13.5" thickBot="1">
      <c r="A11" s="28" t="s">
        <v>20</v>
      </c>
      <c r="B11" s="28"/>
      <c r="C11" s="28"/>
      <c r="D11" s="28"/>
      <c r="E11" s="28"/>
      <c r="F11" s="28"/>
      <c r="G11" s="28"/>
      <c r="H11" s="28"/>
      <c r="I11" s="28"/>
      <c r="J11" s="29" t="s">
        <v>21</v>
      </c>
    </row>
    <row r="12" spans="1:10" ht="12.75">
      <c r="A12" s="437" t="s">
        <v>51</v>
      </c>
      <c r="B12" s="382" t="s">
        <v>14</v>
      </c>
      <c r="C12" s="382" t="s">
        <v>15</v>
      </c>
      <c r="D12" s="382" t="s">
        <v>16</v>
      </c>
      <c r="E12" s="382" t="s">
        <v>0</v>
      </c>
      <c r="F12" s="382"/>
      <c r="G12" s="382"/>
      <c r="H12" s="382"/>
      <c r="I12" s="358" t="s">
        <v>25</v>
      </c>
      <c r="J12" s="403" t="s">
        <v>18</v>
      </c>
    </row>
    <row r="13" spans="1:10" ht="18.75" thickBot="1">
      <c r="A13" s="438"/>
      <c r="B13" s="357"/>
      <c r="C13" s="357"/>
      <c r="D13" s="357"/>
      <c r="E13" s="63" t="s">
        <v>2</v>
      </c>
      <c r="F13" s="63" t="s">
        <v>4</v>
      </c>
      <c r="G13" s="63" t="s">
        <v>5</v>
      </c>
      <c r="H13" s="63" t="s">
        <v>24</v>
      </c>
      <c r="I13" s="305"/>
      <c r="J13" s="404"/>
    </row>
    <row r="14" spans="1:10" ht="12.75">
      <c r="A14" s="267" t="s">
        <v>22</v>
      </c>
      <c r="B14" s="267"/>
      <c r="C14" s="267"/>
      <c r="D14" s="267"/>
      <c r="E14" s="267"/>
      <c r="F14" s="267"/>
      <c r="G14" s="267"/>
      <c r="H14" s="267"/>
      <c r="I14" s="267"/>
      <c r="J14" s="267"/>
    </row>
    <row r="15" spans="1:10" ht="12.75">
      <c r="A15" s="94"/>
      <c r="B15" s="146"/>
      <c r="C15" s="145"/>
      <c r="D15" s="145"/>
      <c r="E15" s="95"/>
      <c r="F15" s="95"/>
      <c r="G15" s="96"/>
      <c r="H15" s="97"/>
      <c r="I15" s="350">
        <v>0</v>
      </c>
      <c r="J15" s="343"/>
    </row>
    <row r="16" spans="1:10" ht="12.75">
      <c r="A16" s="94"/>
      <c r="B16" s="113"/>
      <c r="C16" s="147"/>
      <c r="D16" s="145"/>
      <c r="E16" s="95"/>
      <c r="F16" s="95"/>
      <c r="G16" s="96"/>
      <c r="H16" s="97"/>
      <c r="I16" s="350">
        <v>0</v>
      </c>
      <c r="J16" s="343"/>
    </row>
    <row r="17" spans="1:10" ht="12.75">
      <c r="A17" s="36"/>
      <c r="B17" s="30"/>
      <c r="C17" s="30"/>
      <c r="D17" s="90"/>
      <c r="E17" s="91"/>
      <c r="F17" s="91"/>
      <c r="G17" s="89"/>
      <c r="H17" s="92"/>
      <c r="I17" s="351">
        <v>0</v>
      </c>
      <c r="J17" s="344">
        <f aca="true" t="shared" si="0" ref="J17:J22">+G17*I17</f>
        <v>0</v>
      </c>
    </row>
    <row r="18" spans="1:10" ht="12.75">
      <c r="A18" s="36"/>
      <c r="B18" s="36"/>
      <c r="C18" s="36"/>
      <c r="D18" s="36"/>
      <c r="E18" s="36"/>
      <c r="F18" s="39"/>
      <c r="G18" s="40"/>
      <c r="H18" s="31"/>
      <c r="I18" s="345">
        <v>0</v>
      </c>
      <c r="J18" s="345">
        <f t="shared" si="0"/>
        <v>0</v>
      </c>
    </row>
    <row r="19" spans="1:10" ht="12.75">
      <c r="A19" s="36"/>
      <c r="B19" s="36"/>
      <c r="C19" s="36"/>
      <c r="D19" s="36"/>
      <c r="E19" s="36"/>
      <c r="F19" s="39"/>
      <c r="G19" s="40"/>
      <c r="H19" s="31"/>
      <c r="I19" s="345">
        <v>0</v>
      </c>
      <c r="J19" s="345">
        <f t="shared" si="0"/>
        <v>0</v>
      </c>
    </row>
    <row r="20" spans="1:10" ht="12.75">
      <c r="A20" s="31"/>
      <c r="B20" s="32"/>
      <c r="C20" s="32"/>
      <c r="D20" s="32"/>
      <c r="E20" s="32"/>
      <c r="F20" s="39"/>
      <c r="G20" s="40"/>
      <c r="H20" s="31"/>
      <c r="I20" s="345">
        <v>0</v>
      </c>
      <c r="J20" s="345">
        <f t="shared" si="0"/>
        <v>0</v>
      </c>
    </row>
    <row r="21" spans="1:10" ht="12.75">
      <c r="A21" s="31"/>
      <c r="B21" s="32"/>
      <c r="C21" s="32"/>
      <c r="D21" s="32"/>
      <c r="E21" s="32"/>
      <c r="F21" s="39"/>
      <c r="G21" s="40"/>
      <c r="H21" s="31"/>
      <c r="I21" s="345">
        <v>0</v>
      </c>
      <c r="J21" s="345">
        <f t="shared" si="0"/>
        <v>0</v>
      </c>
    </row>
    <row r="22" spans="1:10" ht="12.75">
      <c r="A22" s="31"/>
      <c r="B22" s="32"/>
      <c r="C22" s="32"/>
      <c r="D22" s="32"/>
      <c r="E22" s="32"/>
      <c r="F22" s="39"/>
      <c r="G22" s="40"/>
      <c r="H22" s="31"/>
      <c r="I22" s="345">
        <v>0</v>
      </c>
      <c r="J22" s="345">
        <f t="shared" si="0"/>
        <v>0</v>
      </c>
    </row>
    <row r="23" spans="1:10" ht="12.75">
      <c r="A23" s="267" t="s">
        <v>23</v>
      </c>
      <c r="B23" s="267"/>
      <c r="C23" s="267"/>
      <c r="D23" s="267"/>
      <c r="E23" s="33"/>
      <c r="F23" s="33"/>
      <c r="G23" s="33"/>
      <c r="H23" s="34"/>
      <c r="I23" s="35" t="s">
        <v>120</v>
      </c>
      <c r="J23" s="346">
        <f>SUM(J15:J22)</f>
        <v>0</v>
      </c>
    </row>
    <row r="24" spans="1:10" ht="12.75">
      <c r="A24" s="31"/>
      <c r="B24" s="32"/>
      <c r="C24" s="32"/>
      <c r="D24" s="36"/>
      <c r="E24" s="33"/>
      <c r="F24" s="33"/>
      <c r="G24" s="34"/>
      <c r="H24" s="31"/>
      <c r="I24" s="348">
        <v>0</v>
      </c>
      <c r="J24" s="347">
        <v>0</v>
      </c>
    </row>
    <row r="25" spans="1:10" ht="12.75">
      <c r="A25" s="31"/>
      <c r="B25" s="32"/>
      <c r="C25" s="32"/>
      <c r="D25" s="36"/>
      <c r="E25" s="33"/>
      <c r="F25" s="33"/>
      <c r="G25" s="34"/>
      <c r="H25" s="31"/>
      <c r="I25" s="348">
        <v>0</v>
      </c>
      <c r="J25" s="347">
        <v>0</v>
      </c>
    </row>
    <row r="26" spans="1:10" ht="12.75">
      <c r="A26" s="31"/>
      <c r="B26" s="32"/>
      <c r="C26" s="32"/>
      <c r="D26" s="36"/>
      <c r="E26" s="33"/>
      <c r="F26" s="33"/>
      <c r="G26" s="34"/>
      <c r="H26" s="31"/>
      <c r="I26" s="348">
        <v>0</v>
      </c>
      <c r="J26" s="347">
        <v>0</v>
      </c>
    </row>
    <row r="27" spans="1:10" ht="12.75">
      <c r="A27" s="31"/>
      <c r="B27" s="32"/>
      <c r="C27" s="32"/>
      <c r="D27" s="36"/>
      <c r="E27" s="33"/>
      <c r="F27" s="33"/>
      <c r="G27" s="34"/>
      <c r="H27" s="31"/>
      <c r="I27" s="348">
        <v>0</v>
      </c>
      <c r="J27" s="347">
        <v>0</v>
      </c>
    </row>
    <row r="28" spans="1:10" ht="12.75">
      <c r="A28" s="31"/>
      <c r="B28" s="32"/>
      <c r="C28" s="32"/>
      <c r="D28" s="36"/>
      <c r="E28" s="41"/>
      <c r="F28" s="41"/>
      <c r="G28" s="42"/>
      <c r="H28" s="31"/>
      <c r="I28" s="347">
        <v>0</v>
      </c>
      <c r="J28" s="347">
        <v>0</v>
      </c>
    </row>
    <row r="29" spans="1:10" ht="12.75">
      <c r="A29" s="44"/>
      <c r="B29" s="42"/>
      <c r="C29" s="42"/>
      <c r="D29" s="43"/>
      <c r="E29" s="42"/>
      <c r="F29" s="42"/>
      <c r="G29" s="42"/>
      <c r="H29" s="44"/>
      <c r="I29" s="35" t="s">
        <v>120</v>
      </c>
      <c r="J29" s="348">
        <f>SUM(J24:J28)</f>
        <v>0</v>
      </c>
    </row>
    <row r="30" spans="2:8" ht="12.75">
      <c r="B30" s="45"/>
      <c r="C30" s="45"/>
      <c r="D30" s="45"/>
      <c r="E30" s="45"/>
      <c r="F30" s="45"/>
      <c r="G30" s="45"/>
      <c r="H30" s="45"/>
    </row>
    <row r="31" spans="9:10" ht="12.75">
      <c r="I31" s="46" t="s">
        <v>31</v>
      </c>
      <c r="J31" s="349">
        <f>+J23+J29</f>
        <v>0</v>
      </c>
    </row>
  </sheetData>
  <sheetProtection/>
  <mergeCells count="19">
    <mergeCell ref="I4:J4"/>
    <mergeCell ref="C5:E5"/>
    <mergeCell ref="A14:J14"/>
    <mergeCell ref="A23:D23"/>
    <mergeCell ref="C7:H7"/>
    <mergeCell ref="A12:A13"/>
    <mergeCell ref="B12:B13"/>
    <mergeCell ref="C12:C13"/>
    <mergeCell ref="A7:B7"/>
    <mergeCell ref="J12:J13"/>
    <mergeCell ref="D12:D13"/>
    <mergeCell ref="E12:H12"/>
    <mergeCell ref="I12:I13"/>
    <mergeCell ref="F5:H5"/>
    <mergeCell ref="A6:B6"/>
    <mergeCell ref="C6:E6"/>
    <mergeCell ref="F6:H6"/>
    <mergeCell ref="A1:B5"/>
    <mergeCell ref="C1:H4"/>
  </mergeCells>
  <printOptions horizontalCentered="1" verticalCentered="1"/>
  <pageMargins left="0.9448818897637796" right="0.984251968503937" top="0.9055118110236221" bottom="0.984251968503937" header="0" footer="0"/>
  <pageSetup horizontalDpi="600" verticalDpi="600" orientation="landscape" paperSize="1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1">
      <selection activeCell="G9" sqref="G9"/>
    </sheetView>
  </sheetViews>
  <sheetFormatPr defaultColWidth="11.421875" defaultRowHeight="12.75"/>
  <cols>
    <col min="1" max="1" width="4.28125" style="4" customWidth="1"/>
    <col min="2" max="2" width="48.28125" style="4" customWidth="1"/>
    <col min="3" max="3" width="21.421875" style="4" customWidth="1"/>
    <col min="4" max="4" width="8.140625" style="4" customWidth="1"/>
    <col min="5" max="5" width="10.421875" style="4" customWidth="1"/>
    <col min="6" max="6" width="8.421875" style="4" customWidth="1"/>
    <col min="7" max="7" width="10.421875" style="4" customWidth="1"/>
    <col min="8" max="8" width="10.7109375" style="4" customWidth="1"/>
    <col min="9" max="9" width="12.421875" style="4" customWidth="1"/>
    <col min="10" max="16384" width="11.421875" style="4" customWidth="1"/>
  </cols>
  <sheetData>
    <row r="1" spans="1:10" ht="12.75">
      <c r="A1" s="429"/>
      <c r="B1" s="430"/>
      <c r="C1" s="410" t="s">
        <v>233</v>
      </c>
      <c r="D1" s="411"/>
      <c r="E1" s="411"/>
      <c r="F1" s="411"/>
      <c r="G1" s="411"/>
      <c r="H1" s="412"/>
      <c r="I1" s="281"/>
      <c r="J1" s="352"/>
    </row>
    <row r="2" spans="1:10" ht="13.5" customHeight="1">
      <c r="A2" s="431"/>
      <c r="B2" s="432"/>
      <c r="C2" s="413"/>
      <c r="D2" s="414"/>
      <c r="E2" s="414"/>
      <c r="F2" s="414"/>
      <c r="G2" s="414"/>
      <c r="H2" s="415"/>
      <c r="I2" s="281"/>
      <c r="J2" s="352"/>
    </row>
    <row r="3" spans="1:10" ht="12.75">
      <c r="A3" s="431"/>
      <c r="B3" s="432"/>
      <c r="C3" s="413"/>
      <c r="D3" s="414"/>
      <c r="E3" s="414"/>
      <c r="F3" s="414"/>
      <c r="G3" s="414"/>
      <c r="H3" s="415"/>
      <c r="I3" s="281" t="s">
        <v>234</v>
      </c>
      <c r="J3" s="352"/>
    </row>
    <row r="4" spans="1:10" ht="12.75">
      <c r="A4" s="431"/>
      <c r="B4" s="432"/>
      <c r="C4" s="416"/>
      <c r="D4" s="417"/>
      <c r="E4" s="417"/>
      <c r="F4" s="417"/>
      <c r="G4" s="417"/>
      <c r="H4" s="418"/>
      <c r="I4" s="281" t="s">
        <v>235</v>
      </c>
      <c r="J4" s="353"/>
    </row>
    <row r="5" spans="1:10" ht="13.5">
      <c r="A5" s="433"/>
      <c r="B5" s="434"/>
      <c r="C5" s="406" t="s">
        <v>236</v>
      </c>
      <c r="D5" s="407"/>
      <c r="E5" s="408"/>
      <c r="F5" s="406" t="s">
        <v>237</v>
      </c>
      <c r="G5" s="407"/>
      <c r="H5" s="407"/>
      <c r="I5" s="281"/>
      <c r="J5" s="352"/>
    </row>
    <row r="6" spans="1:10" s="20" customFormat="1" ht="19.5">
      <c r="A6" s="435" t="s">
        <v>238</v>
      </c>
      <c r="B6" s="402"/>
      <c r="C6" s="406">
        <v>0</v>
      </c>
      <c r="D6" s="407"/>
      <c r="E6" s="408"/>
      <c r="F6" s="406" t="s">
        <v>239</v>
      </c>
      <c r="G6" s="407"/>
      <c r="H6" s="407"/>
      <c r="I6" s="281"/>
      <c r="J6" s="354"/>
    </row>
    <row r="7" spans="1:10" s="12" customFormat="1" ht="16.5">
      <c r="A7" s="439" t="s">
        <v>7</v>
      </c>
      <c r="B7" s="439"/>
      <c r="C7" s="355" t="str">
        <f>'POA-01'!C7:G7</f>
        <v>FORTALECIMIENTO AL ORDENAMIENTO AMBIENTAL Y TERRITORIAL</v>
      </c>
      <c r="D7" s="355"/>
      <c r="E7" s="355"/>
      <c r="F7" s="355"/>
      <c r="G7" s="355"/>
      <c r="H7" s="21"/>
      <c r="I7" s="22"/>
      <c r="J7" s="13"/>
    </row>
    <row r="8" spans="1:10" s="12" customFormat="1" ht="15" customHeight="1">
      <c r="A8" s="11"/>
      <c r="B8" s="11"/>
      <c r="C8" s="17"/>
      <c r="D8" s="17"/>
      <c r="E8" s="17"/>
      <c r="F8" s="17"/>
      <c r="G8" s="17"/>
      <c r="H8" s="21"/>
      <c r="I8" s="21"/>
      <c r="J8" s="13"/>
    </row>
    <row r="9" spans="1:10" s="12" customFormat="1" ht="16.5" customHeight="1">
      <c r="A9" s="440" t="s">
        <v>8</v>
      </c>
      <c r="B9" s="440"/>
      <c r="C9" s="23">
        <f>+C11+C10</f>
        <v>1200000000</v>
      </c>
      <c r="D9" s="17"/>
      <c r="E9" s="17"/>
      <c r="F9" s="17"/>
      <c r="G9" s="356" t="str">
        <f>'POA-01'!I8</f>
        <v>CODIGO</v>
      </c>
      <c r="H9" s="448" t="str">
        <f>'POA-01'!J8</f>
        <v>0430-0900-1</v>
      </c>
      <c r="I9" s="448"/>
      <c r="J9" s="13"/>
    </row>
    <row r="10" spans="1:10" s="12" customFormat="1" ht="16.5">
      <c r="A10" s="440" t="s">
        <v>10</v>
      </c>
      <c r="B10" s="440"/>
      <c r="C10" s="24"/>
      <c r="D10" s="17"/>
      <c r="E10" s="17"/>
      <c r="F10" s="17"/>
      <c r="G10" s="17"/>
      <c r="H10" s="17"/>
      <c r="I10" s="17"/>
      <c r="J10" s="13"/>
    </row>
    <row r="11" spans="1:10" s="12" customFormat="1" ht="16.5">
      <c r="A11" s="440" t="s">
        <v>9</v>
      </c>
      <c r="B11" s="440"/>
      <c r="C11" s="24">
        <f>'POA-01'!C10</f>
        <v>1200000000</v>
      </c>
      <c r="D11" s="17"/>
      <c r="E11" s="17"/>
      <c r="F11" s="17"/>
      <c r="G11" s="17"/>
      <c r="H11" s="17"/>
      <c r="I11" s="17"/>
      <c r="J11" s="13"/>
    </row>
    <row r="12" spans="1:9" s="14" customFormat="1" ht="17.25" thickBot="1">
      <c r="A12" s="441" t="s">
        <v>33</v>
      </c>
      <c r="B12" s="441"/>
      <c r="I12" s="15" t="s">
        <v>34</v>
      </c>
    </row>
    <row r="13" spans="1:9" s="16" customFormat="1" ht="14.25" customHeight="1">
      <c r="A13" s="444" t="s">
        <v>51</v>
      </c>
      <c r="B13" s="442" t="s">
        <v>28</v>
      </c>
      <c r="C13" s="442" t="s">
        <v>29</v>
      </c>
      <c r="D13" s="442" t="s">
        <v>30</v>
      </c>
      <c r="E13" s="446" t="s">
        <v>26</v>
      </c>
      <c r="F13" s="447"/>
      <c r="G13" s="451" t="s">
        <v>27</v>
      </c>
      <c r="H13" s="452"/>
      <c r="I13" s="453" t="s">
        <v>38</v>
      </c>
    </row>
    <row r="14" spans="1:9" s="16" customFormat="1" ht="12" thickBot="1">
      <c r="A14" s="445"/>
      <c r="B14" s="443"/>
      <c r="C14" s="443"/>
      <c r="D14" s="443"/>
      <c r="E14" s="64" t="s">
        <v>17</v>
      </c>
      <c r="F14" s="64" t="s">
        <v>31</v>
      </c>
      <c r="G14" s="64" t="s">
        <v>32</v>
      </c>
      <c r="H14" s="64" t="s">
        <v>31</v>
      </c>
      <c r="I14" s="454"/>
    </row>
    <row r="15" spans="1:11" s="10" customFormat="1" ht="18" customHeight="1">
      <c r="A15" s="98"/>
      <c r="B15" s="162"/>
      <c r="C15" s="160"/>
      <c r="D15" s="160"/>
      <c r="E15" s="99"/>
      <c r="F15" s="121"/>
      <c r="G15" s="151"/>
      <c r="H15" s="153"/>
      <c r="I15" s="159"/>
      <c r="J15" s="51"/>
      <c r="K15" s="51"/>
    </row>
    <row r="16" spans="1:11" s="10" customFormat="1" ht="12.75">
      <c r="A16" s="100"/>
      <c r="B16" s="162"/>
      <c r="C16" s="89"/>
      <c r="D16" s="160"/>
      <c r="E16" s="101"/>
      <c r="F16" s="121"/>
      <c r="G16" s="151"/>
      <c r="H16" s="153"/>
      <c r="I16" s="159"/>
      <c r="J16" s="51"/>
      <c r="K16" s="136"/>
    </row>
    <row r="17" spans="1:11" s="10" customFormat="1" ht="12">
      <c r="A17" s="100"/>
      <c r="B17" s="88"/>
      <c r="C17" s="89"/>
      <c r="D17" s="160"/>
      <c r="E17" s="101"/>
      <c r="F17" s="121"/>
      <c r="G17" s="151"/>
      <c r="H17" s="153"/>
      <c r="I17" s="159"/>
      <c r="J17" s="51"/>
      <c r="K17" s="137"/>
    </row>
    <row r="18" spans="1:11" s="10" customFormat="1" ht="12">
      <c r="A18" s="100"/>
      <c r="B18" s="88"/>
      <c r="C18" s="89"/>
      <c r="D18" s="160"/>
      <c r="E18" s="101"/>
      <c r="F18" s="145"/>
      <c r="G18" s="152"/>
      <c r="H18" s="153"/>
      <c r="I18" s="159"/>
      <c r="J18" s="51"/>
      <c r="K18" s="136"/>
    </row>
    <row r="19" spans="1:11" s="10" customFormat="1" ht="12">
      <c r="A19" s="102"/>
      <c r="B19" s="88"/>
      <c r="C19" s="103"/>
      <c r="D19" s="108"/>
      <c r="E19" s="104"/>
      <c r="F19" s="145"/>
      <c r="G19" s="152"/>
      <c r="H19" s="153"/>
      <c r="I19" s="108"/>
      <c r="J19" s="51"/>
      <c r="K19" s="137"/>
    </row>
    <row r="20" spans="1:11" s="10" customFormat="1" ht="16.5" customHeight="1">
      <c r="A20" s="102"/>
      <c r="B20" s="162"/>
      <c r="C20" s="103"/>
      <c r="D20" s="108"/>
      <c r="E20" s="104"/>
      <c r="F20" s="145"/>
      <c r="G20" s="152"/>
      <c r="H20" s="153"/>
      <c r="I20" s="108"/>
      <c r="J20" s="51"/>
      <c r="K20" s="136"/>
    </row>
    <row r="21" spans="1:11" s="10" customFormat="1" ht="15" customHeight="1">
      <c r="A21" s="102"/>
      <c r="B21" s="162"/>
      <c r="C21" s="103"/>
      <c r="D21" s="108"/>
      <c r="E21" s="104"/>
      <c r="F21" s="145"/>
      <c r="G21" s="152"/>
      <c r="H21" s="153"/>
      <c r="I21" s="108"/>
      <c r="J21" s="51"/>
      <c r="K21" s="136"/>
    </row>
    <row r="22" spans="1:11" s="10" customFormat="1" ht="12">
      <c r="A22" s="102"/>
      <c r="B22" s="88"/>
      <c r="C22" s="103"/>
      <c r="D22" s="108"/>
      <c r="E22" s="104"/>
      <c r="F22" s="145"/>
      <c r="G22" s="152"/>
      <c r="H22" s="153"/>
      <c r="I22" s="108"/>
      <c r="J22" s="51"/>
      <c r="K22" s="136"/>
    </row>
    <row r="23" spans="1:11" s="10" customFormat="1" ht="11.25" customHeight="1">
      <c r="A23" s="102"/>
      <c r="B23" s="163"/>
      <c r="C23" s="103"/>
      <c r="D23" s="108"/>
      <c r="E23" s="102"/>
      <c r="F23" s="145"/>
      <c r="G23" s="152"/>
      <c r="H23" s="153"/>
      <c r="I23" s="108"/>
      <c r="J23" s="51"/>
      <c r="K23" s="136"/>
    </row>
    <row r="24" spans="1:11" ht="12.75">
      <c r="A24" s="102"/>
      <c r="B24" s="164"/>
      <c r="C24" s="103"/>
      <c r="D24" s="108"/>
      <c r="E24" s="102"/>
      <c r="F24" s="145"/>
      <c r="G24" s="152"/>
      <c r="H24" s="153"/>
      <c r="I24" s="108"/>
      <c r="J24" s="51"/>
      <c r="K24" s="138"/>
    </row>
    <row r="25" spans="1:11" ht="12.75">
      <c r="A25" s="102"/>
      <c r="B25" s="163"/>
      <c r="C25" s="103"/>
      <c r="D25" s="108"/>
      <c r="E25" s="102"/>
      <c r="F25" s="145"/>
      <c r="G25" s="152"/>
      <c r="H25" s="153"/>
      <c r="I25" s="108"/>
      <c r="J25" s="51"/>
      <c r="K25" s="139"/>
    </row>
    <row r="26" spans="1:11" ht="12.75">
      <c r="A26" s="102"/>
      <c r="B26" s="163"/>
      <c r="C26" s="103"/>
      <c r="D26" s="108"/>
      <c r="E26" s="102"/>
      <c r="F26" s="145"/>
      <c r="G26" s="152"/>
      <c r="H26" s="153"/>
      <c r="I26" s="108"/>
      <c r="J26" s="51"/>
      <c r="K26" s="138"/>
    </row>
    <row r="27" spans="1:11" ht="12.75">
      <c r="A27" s="102"/>
      <c r="B27" s="162"/>
      <c r="C27" s="103"/>
      <c r="D27" s="108"/>
      <c r="E27" s="102"/>
      <c r="F27" s="145"/>
      <c r="G27" s="152"/>
      <c r="H27" s="153"/>
      <c r="I27" s="108"/>
      <c r="J27" s="51"/>
      <c r="K27" s="139"/>
    </row>
    <row r="28" spans="1:11" ht="12.75">
      <c r="A28" s="102"/>
      <c r="B28" s="88"/>
      <c r="C28" s="103"/>
      <c r="D28" s="108"/>
      <c r="E28" s="102"/>
      <c r="F28" s="121"/>
      <c r="G28" s="151"/>
      <c r="H28" s="153"/>
      <c r="I28" s="108"/>
      <c r="J28" s="51"/>
      <c r="K28" s="139"/>
    </row>
    <row r="29" spans="1:11" ht="12.75">
      <c r="A29" s="100"/>
      <c r="B29" s="163"/>
      <c r="C29" s="161"/>
      <c r="D29" s="160"/>
      <c r="E29" s="101"/>
      <c r="F29" s="93"/>
      <c r="G29" s="152"/>
      <c r="H29" s="153"/>
      <c r="I29" s="159"/>
      <c r="J29" s="51"/>
      <c r="K29" s="138"/>
    </row>
    <row r="30" spans="1:10" ht="12.75" customHeight="1">
      <c r="A30" s="449" t="s">
        <v>19</v>
      </c>
      <c r="B30" s="450"/>
      <c r="C30" s="9"/>
      <c r="D30" s="5"/>
      <c r="E30" s="48"/>
      <c r="F30" s="48"/>
      <c r="G30" s="48"/>
      <c r="H30" s="48">
        <f>SUM(H15:H29)</f>
        <v>0</v>
      </c>
      <c r="I30" s="171"/>
      <c r="J30" s="172"/>
    </row>
  </sheetData>
  <sheetProtection/>
  <mergeCells count="21">
    <mergeCell ref="H9:I9"/>
    <mergeCell ref="A9:B9"/>
    <mergeCell ref="A7:B7"/>
    <mergeCell ref="A30:B30"/>
    <mergeCell ref="G13:H13"/>
    <mergeCell ref="I13:I14"/>
    <mergeCell ref="D13:D14"/>
    <mergeCell ref="B13:B14"/>
    <mergeCell ref="A13:A14"/>
    <mergeCell ref="C13:C14"/>
    <mergeCell ref="E13:F13"/>
    <mergeCell ref="A10:B10"/>
    <mergeCell ref="A11:B11"/>
    <mergeCell ref="A12:B12"/>
    <mergeCell ref="F5:H5"/>
    <mergeCell ref="A6:B6"/>
    <mergeCell ref="C6:E6"/>
    <mergeCell ref="F6:H6"/>
    <mergeCell ref="A1:B5"/>
    <mergeCell ref="C1:H4"/>
    <mergeCell ref="C5:E5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1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1">
      <selection activeCell="D9" sqref="D9"/>
    </sheetView>
  </sheetViews>
  <sheetFormatPr defaultColWidth="11.421875" defaultRowHeight="12.75"/>
  <cols>
    <col min="1" max="1" width="5.140625" style="4" customWidth="1"/>
    <col min="2" max="2" width="23.140625" style="4" customWidth="1"/>
    <col min="3" max="3" width="21.00390625" style="4" customWidth="1"/>
    <col min="4" max="4" width="9.28125" style="4" customWidth="1"/>
    <col min="5" max="5" width="9.8515625" style="4" customWidth="1"/>
    <col min="6" max="6" width="12.421875" style="4" customWidth="1"/>
    <col min="7" max="7" width="15.57421875" style="4" customWidth="1"/>
    <col min="8" max="8" width="15.7109375" style="4" customWidth="1"/>
    <col min="9" max="9" width="12.8515625" style="4" customWidth="1"/>
    <col min="10" max="16384" width="11.421875" style="4" customWidth="1"/>
  </cols>
  <sheetData>
    <row r="1" spans="1:9" ht="12.75">
      <c r="A1" s="429"/>
      <c r="B1" s="430"/>
      <c r="C1" s="410" t="s">
        <v>233</v>
      </c>
      <c r="D1" s="411"/>
      <c r="E1" s="411"/>
      <c r="F1" s="411"/>
      <c r="G1" s="411"/>
      <c r="H1" s="412"/>
      <c r="I1" s="281"/>
    </row>
    <row r="2" spans="1:9" ht="12.75">
      <c r="A2" s="431"/>
      <c r="B2" s="432"/>
      <c r="C2" s="413"/>
      <c r="D2" s="414"/>
      <c r="E2" s="414"/>
      <c r="F2" s="414"/>
      <c r="G2" s="414"/>
      <c r="H2" s="415"/>
      <c r="I2" s="281"/>
    </row>
    <row r="3" spans="1:9" ht="12.75">
      <c r="A3" s="431"/>
      <c r="B3" s="432"/>
      <c r="C3" s="413"/>
      <c r="D3" s="414"/>
      <c r="E3" s="414"/>
      <c r="F3" s="414"/>
      <c r="G3" s="414"/>
      <c r="H3" s="415"/>
      <c r="I3" s="281" t="s">
        <v>234</v>
      </c>
    </row>
    <row r="4" spans="1:9" ht="12.75">
      <c r="A4" s="431"/>
      <c r="B4" s="432"/>
      <c r="C4" s="416"/>
      <c r="D4" s="417"/>
      <c r="E4" s="417"/>
      <c r="F4" s="417"/>
      <c r="G4" s="417"/>
      <c r="H4" s="418"/>
      <c r="I4" s="281" t="s">
        <v>235</v>
      </c>
    </row>
    <row r="5" spans="1:10" s="20" customFormat="1" ht="18">
      <c r="A5" s="433"/>
      <c r="B5" s="434"/>
      <c r="C5" s="406" t="s">
        <v>236</v>
      </c>
      <c r="D5" s="407"/>
      <c r="E5" s="408"/>
      <c r="F5" s="406" t="s">
        <v>237</v>
      </c>
      <c r="G5" s="407"/>
      <c r="H5" s="407"/>
      <c r="I5" s="281"/>
      <c r="J5" s="19"/>
    </row>
    <row r="6" spans="1:10" ht="14.25" customHeight="1">
      <c r="A6" s="435" t="s">
        <v>238</v>
      </c>
      <c r="B6" s="402"/>
      <c r="C6" s="406">
        <v>0</v>
      </c>
      <c r="D6" s="407"/>
      <c r="E6" s="408"/>
      <c r="F6" s="406" t="s">
        <v>239</v>
      </c>
      <c r="G6" s="407"/>
      <c r="H6" s="407"/>
      <c r="I6" s="281"/>
      <c r="J6" s="7"/>
    </row>
    <row r="7" spans="1:10" s="12" customFormat="1" ht="16.5">
      <c r="A7" s="361" t="s">
        <v>7</v>
      </c>
      <c r="B7" s="361"/>
      <c r="C7" s="455" t="str">
        <f>'POA-01'!C7:G7</f>
        <v>FORTALECIMIENTO AL ORDENAMIENTO AMBIENTAL Y TERRITORIAL</v>
      </c>
      <c r="D7" s="455"/>
      <c r="E7" s="455"/>
      <c r="F7" s="455"/>
      <c r="G7" s="455"/>
      <c r="H7" s="360"/>
      <c r="I7" s="17"/>
      <c r="J7" s="13"/>
    </row>
    <row r="8" spans="1:10" s="12" customFormat="1" ht="16.5">
      <c r="A8" s="440" t="s">
        <v>8</v>
      </c>
      <c r="B8" s="440"/>
      <c r="C8" s="23">
        <f>+C10+C9</f>
        <v>1200000000</v>
      </c>
      <c r="D8" s="17"/>
      <c r="E8" s="17"/>
      <c r="F8" s="17"/>
      <c r="G8" s="356" t="str">
        <f>'POA-01'!I8</f>
        <v>CODIGO</v>
      </c>
      <c r="H8" s="356" t="str">
        <f>'POA-01'!J8</f>
        <v>0430-0900-1</v>
      </c>
      <c r="I8" s="17"/>
      <c r="J8" s="13"/>
    </row>
    <row r="9" spans="1:10" s="12" customFormat="1" ht="16.5">
      <c r="A9" s="440" t="s">
        <v>10</v>
      </c>
      <c r="B9" s="440"/>
      <c r="C9" s="24"/>
      <c r="D9" s="17"/>
      <c r="E9" s="17"/>
      <c r="F9" s="17"/>
      <c r="G9" s="17"/>
      <c r="H9" s="17"/>
      <c r="I9" s="17"/>
      <c r="J9" s="13"/>
    </row>
    <row r="10" spans="1:10" s="12" customFormat="1" ht="16.5">
      <c r="A10" s="440" t="s">
        <v>9</v>
      </c>
      <c r="B10" s="440"/>
      <c r="C10" s="24">
        <f>'POA-01'!C10</f>
        <v>1200000000</v>
      </c>
      <c r="D10" s="17"/>
      <c r="E10" s="17"/>
      <c r="F10" s="17"/>
      <c r="G10" s="17"/>
      <c r="H10" s="17"/>
      <c r="I10" s="17"/>
      <c r="J10" s="13"/>
    </row>
    <row r="11" spans="1:8" s="14" customFormat="1" ht="17.25" thickBot="1">
      <c r="A11" s="441" t="s">
        <v>36</v>
      </c>
      <c r="B11" s="441"/>
      <c r="H11" s="15" t="s">
        <v>37</v>
      </c>
    </row>
    <row r="12" spans="1:8" s="16" customFormat="1" ht="23.25" thickBot="1">
      <c r="A12" s="65" t="s">
        <v>51</v>
      </c>
      <c r="B12" s="66" t="s">
        <v>35</v>
      </c>
      <c r="C12" s="66" t="s">
        <v>29</v>
      </c>
      <c r="D12" s="67" t="s">
        <v>30</v>
      </c>
      <c r="E12" s="67" t="s">
        <v>26</v>
      </c>
      <c r="F12" s="67" t="s">
        <v>41</v>
      </c>
      <c r="G12" s="67" t="s">
        <v>40</v>
      </c>
      <c r="H12" s="68" t="s">
        <v>39</v>
      </c>
    </row>
    <row r="13" spans="1:8" s="16" customFormat="1" ht="60">
      <c r="A13" s="105">
        <v>1</v>
      </c>
      <c r="B13" s="363" t="s">
        <v>210</v>
      </c>
      <c r="C13" s="105" t="s">
        <v>181</v>
      </c>
      <c r="D13" s="106" t="s">
        <v>182</v>
      </c>
      <c r="E13" s="156">
        <v>4</v>
      </c>
      <c r="F13" s="364">
        <v>150000000</v>
      </c>
      <c r="G13" s="365">
        <f>+E13*F13</f>
        <v>600000000</v>
      </c>
      <c r="H13" s="106" t="s">
        <v>180</v>
      </c>
    </row>
    <row r="14" spans="1:8" s="16" customFormat="1" ht="12">
      <c r="A14" s="108"/>
      <c r="B14" s="146"/>
      <c r="C14" s="105"/>
      <c r="D14" s="109"/>
      <c r="E14" s="156"/>
      <c r="F14" s="154"/>
      <c r="G14" s="107"/>
      <c r="H14" s="106"/>
    </row>
    <row r="15" spans="1:8" s="16" customFormat="1" ht="12">
      <c r="A15" s="105"/>
      <c r="B15" s="146"/>
      <c r="C15" s="105"/>
      <c r="D15" s="105"/>
      <c r="E15" s="156"/>
      <c r="F15" s="154"/>
      <c r="G15" s="107"/>
      <c r="H15" s="106"/>
    </row>
    <row r="16" spans="1:8" s="16" customFormat="1" ht="12">
      <c r="A16" s="108"/>
      <c r="B16" s="115"/>
      <c r="C16" s="105"/>
      <c r="D16" s="106"/>
      <c r="E16" s="157"/>
      <c r="F16" s="155"/>
      <c r="G16" s="107"/>
      <c r="H16" s="106"/>
    </row>
    <row r="17" spans="1:8" s="16" customFormat="1" ht="11.25">
      <c r="A17" s="105"/>
      <c r="B17" s="111"/>
      <c r="C17" s="105"/>
      <c r="D17" s="106"/>
      <c r="E17" s="110"/>
      <c r="F17" s="107"/>
      <c r="G17" s="107"/>
      <c r="H17" s="106"/>
    </row>
    <row r="18" spans="1:8" s="10" customFormat="1" ht="11.25">
      <c r="A18" s="108"/>
      <c r="B18" s="111"/>
      <c r="C18" s="105"/>
      <c r="D18" s="106"/>
      <c r="E18" s="110"/>
      <c r="F18" s="107"/>
      <c r="G18" s="107"/>
      <c r="H18" s="106"/>
    </row>
    <row r="19" spans="1:8" s="10" customFormat="1" ht="11.25">
      <c r="A19" s="108"/>
      <c r="B19" s="111"/>
      <c r="C19" s="105"/>
      <c r="D19" s="106"/>
      <c r="E19" s="110"/>
      <c r="F19" s="107"/>
      <c r="G19" s="107"/>
      <c r="H19" s="106"/>
    </row>
    <row r="20" spans="1:8" s="10" customFormat="1" ht="11.25">
      <c r="A20" s="108"/>
      <c r="B20" s="111"/>
      <c r="C20" s="105"/>
      <c r="D20" s="106"/>
      <c r="E20" s="110"/>
      <c r="F20" s="107"/>
      <c r="G20" s="107"/>
      <c r="H20" s="106"/>
    </row>
    <row r="21" spans="1:8" s="10" customFormat="1" ht="11.25">
      <c r="A21" s="108"/>
      <c r="B21" s="111"/>
      <c r="C21" s="105"/>
      <c r="D21" s="106"/>
      <c r="E21" s="110"/>
      <c r="F21" s="107"/>
      <c r="G21" s="107"/>
      <c r="H21" s="106"/>
    </row>
    <row r="22" spans="1:8" s="10" customFormat="1" ht="11.25">
      <c r="A22" s="108"/>
      <c r="B22" s="111"/>
      <c r="C22" s="105"/>
      <c r="D22" s="106"/>
      <c r="E22" s="110"/>
      <c r="F22" s="107"/>
      <c r="G22" s="107"/>
      <c r="H22" s="106"/>
    </row>
    <row r="23" spans="1:8" s="10" customFormat="1" ht="11.25">
      <c r="A23" s="108"/>
      <c r="B23" s="111"/>
      <c r="C23" s="105"/>
      <c r="D23" s="106"/>
      <c r="E23" s="110"/>
      <c r="F23" s="107"/>
      <c r="G23" s="107"/>
      <c r="H23" s="106"/>
    </row>
    <row r="24" spans="1:8" s="10" customFormat="1" ht="11.25">
      <c r="A24" s="6"/>
      <c r="B24" s="49"/>
      <c r="C24" s="73"/>
      <c r="D24" s="47"/>
      <c r="E24" s="47"/>
      <c r="F24" s="47"/>
      <c r="G24" s="47"/>
      <c r="H24" s="47"/>
    </row>
    <row r="25" spans="1:8" s="10" customFormat="1" ht="13.5">
      <c r="A25" s="8"/>
      <c r="B25" s="8"/>
      <c r="C25" s="8"/>
      <c r="D25" s="55"/>
      <c r="E25" s="55"/>
      <c r="F25" s="48" t="s">
        <v>31</v>
      </c>
      <c r="G25" s="366">
        <f>SUM(G13:G24)</f>
        <v>600000000</v>
      </c>
      <c r="H25" s="48"/>
    </row>
    <row r="26" spans="4:8" s="10" customFormat="1" ht="11.25">
      <c r="D26" s="51"/>
      <c r="E26" s="51"/>
      <c r="F26" s="51"/>
      <c r="G26" s="51"/>
      <c r="H26" s="51"/>
    </row>
    <row r="27" s="10" customFormat="1" ht="11.25"/>
    <row r="28" s="10" customFormat="1" ht="11.25"/>
    <row r="29" s="10" customFormat="1" ht="11.25"/>
    <row r="30" s="10" customFormat="1" ht="11.25"/>
    <row r="31" ht="12.75"/>
    <row r="32" spans="1:8" ht="12.75">
      <c r="A32" s="186"/>
      <c r="B32" s="186"/>
      <c r="C32" s="186"/>
      <c r="D32" s="186"/>
      <c r="E32" s="186"/>
      <c r="F32" s="186"/>
      <c r="G32" s="186"/>
      <c r="H32" s="186"/>
    </row>
    <row r="33" spans="1:8" ht="12.75">
      <c r="A33" s="186"/>
      <c r="B33" s="186"/>
      <c r="C33" s="186"/>
      <c r="D33" s="186"/>
      <c r="E33" s="186"/>
      <c r="F33" s="186"/>
      <c r="G33" s="186"/>
      <c r="H33" s="186"/>
    </row>
    <row r="34" spans="1:8" ht="18">
      <c r="A34" s="456"/>
      <c r="B34" s="456"/>
      <c r="C34" s="456"/>
      <c r="D34" s="456"/>
      <c r="E34" s="456"/>
      <c r="F34" s="456"/>
      <c r="G34" s="456"/>
      <c r="H34" s="456"/>
    </row>
    <row r="35" spans="1:8" ht="22.5">
      <c r="A35" s="213"/>
      <c r="B35" s="213"/>
      <c r="C35" s="213"/>
      <c r="D35" s="213"/>
      <c r="E35" s="213"/>
      <c r="F35" s="213"/>
      <c r="G35" s="213"/>
      <c r="H35" s="213"/>
    </row>
    <row r="36" spans="1:8" ht="14.25">
      <c r="A36" s="214"/>
      <c r="B36" s="214"/>
      <c r="C36" s="457"/>
      <c r="D36" s="457"/>
      <c r="E36" s="457"/>
      <c r="F36" s="457"/>
      <c r="G36" s="457"/>
      <c r="H36" s="215"/>
    </row>
    <row r="37" spans="1:8" ht="14.25">
      <c r="A37" s="216"/>
      <c r="B37" s="216"/>
      <c r="C37" s="217"/>
      <c r="D37" s="217"/>
      <c r="E37" s="217"/>
      <c r="F37" s="217"/>
      <c r="G37" s="217"/>
      <c r="H37" s="217"/>
    </row>
    <row r="38" spans="1:8" ht="14.25">
      <c r="A38" s="218"/>
      <c r="B38" s="218"/>
      <c r="C38" s="219"/>
      <c r="D38" s="217"/>
      <c r="E38" s="217"/>
      <c r="F38" s="217"/>
      <c r="G38" s="217"/>
      <c r="H38" s="217"/>
    </row>
    <row r="39" spans="1:8" ht="14.25">
      <c r="A39" s="218"/>
      <c r="B39" s="218"/>
      <c r="C39" s="186"/>
      <c r="D39" s="217"/>
      <c r="E39" s="217"/>
      <c r="F39" s="217"/>
      <c r="G39" s="217"/>
      <c r="H39" s="217"/>
    </row>
    <row r="40" spans="1:8" ht="14.25">
      <c r="A40" s="218"/>
      <c r="B40" s="218"/>
      <c r="C40" s="219"/>
      <c r="D40" s="217"/>
      <c r="E40" s="217"/>
      <c r="F40" s="217"/>
      <c r="G40" s="217"/>
      <c r="H40" s="217"/>
    </row>
    <row r="41" spans="1:8" ht="12.75">
      <c r="A41" s="116"/>
      <c r="B41" s="116"/>
      <c r="C41" s="116"/>
      <c r="D41" s="116"/>
      <c r="E41" s="116"/>
      <c r="F41" s="116"/>
      <c r="G41" s="116"/>
      <c r="H41" s="116"/>
    </row>
    <row r="42" spans="1:8" ht="12.75">
      <c r="A42" s="116"/>
      <c r="B42" s="116"/>
      <c r="C42" s="116"/>
      <c r="D42" s="116"/>
      <c r="E42" s="116"/>
      <c r="F42" s="116"/>
      <c r="G42" s="116"/>
      <c r="H42" s="116"/>
    </row>
    <row r="43" spans="1:8" ht="12.75">
      <c r="A43" s="220"/>
      <c r="B43" s="221"/>
      <c r="C43" s="221"/>
      <c r="D43" s="221"/>
      <c r="E43" s="221"/>
      <c r="F43" s="221"/>
      <c r="G43" s="221"/>
      <c r="H43" s="222"/>
    </row>
    <row r="44" spans="1:8" ht="12.75">
      <c r="A44" s="367"/>
      <c r="B44" s="367"/>
      <c r="C44" s="367"/>
      <c r="D44" s="368"/>
      <c r="E44" s="368"/>
      <c r="F44" s="368"/>
      <c r="G44" s="368"/>
      <c r="H44" s="368"/>
    </row>
    <row r="45" spans="1:8" ht="12.75">
      <c r="A45" s="223"/>
      <c r="B45" s="224"/>
      <c r="C45" s="223"/>
      <c r="D45" s="225"/>
      <c r="E45" s="226"/>
      <c r="F45" s="227"/>
      <c r="G45" s="228"/>
      <c r="H45" s="225"/>
    </row>
    <row r="46" spans="1:8" ht="12.75">
      <c r="A46" s="229"/>
      <c r="B46" s="224"/>
      <c r="C46" s="223"/>
      <c r="D46" s="230"/>
      <c r="E46" s="226"/>
      <c r="F46" s="227"/>
      <c r="G46" s="228"/>
      <c r="H46" s="225"/>
    </row>
    <row r="47" spans="1:8" ht="12.75">
      <c r="A47" s="223"/>
      <c r="B47" s="224"/>
      <c r="C47" s="223"/>
      <c r="D47" s="223"/>
      <c r="E47" s="226"/>
      <c r="F47" s="227"/>
      <c r="G47" s="228"/>
      <c r="H47" s="225"/>
    </row>
    <row r="48" spans="1:8" ht="12.75">
      <c r="A48" s="229"/>
      <c r="B48" s="202"/>
      <c r="C48" s="223"/>
      <c r="D48" s="225"/>
      <c r="E48" s="231"/>
      <c r="F48" s="232"/>
      <c r="G48" s="228"/>
      <c r="H48" s="225"/>
    </row>
    <row r="49" spans="1:8" ht="12.75">
      <c r="A49" s="223"/>
      <c r="B49" s="233"/>
      <c r="C49" s="223"/>
      <c r="D49" s="225"/>
      <c r="E49" s="234"/>
      <c r="F49" s="228"/>
      <c r="G49" s="228"/>
      <c r="H49" s="225"/>
    </row>
    <row r="50" spans="1:8" ht="12.75">
      <c r="A50" s="229"/>
      <c r="B50" s="233"/>
      <c r="C50" s="223"/>
      <c r="D50" s="225"/>
      <c r="E50" s="234"/>
      <c r="F50" s="228"/>
      <c r="G50" s="228"/>
      <c r="H50" s="225"/>
    </row>
    <row r="51" spans="1:8" ht="12.75">
      <c r="A51" s="229"/>
      <c r="B51" s="233"/>
      <c r="C51" s="223"/>
      <c r="D51" s="225"/>
      <c r="E51" s="234"/>
      <c r="F51" s="228"/>
      <c r="G51" s="228"/>
      <c r="H51" s="225"/>
    </row>
    <row r="52" spans="1:8" ht="12.75">
      <c r="A52" s="229"/>
      <c r="B52" s="233"/>
      <c r="C52" s="223"/>
      <c r="D52" s="225"/>
      <c r="E52" s="234"/>
      <c r="F52" s="228"/>
      <c r="G52" s="228"/>
      <c r="H52" s="225"/>
    </row>
    <row r="53" spans="1:8" ht="12.75">
      <c r="A53" s="229"/>
      <c r="B53" s="233"/>
      <c r="C53" s="223"/>
      <c r="D53" s="225"/>
      <c r="E53" s="234"/>
      <c r="F53" s="228"/>
      <c r="G53" s="228"/>
      <c r="H53" s="225"/>
    </row>
    <row r="54" spans="1:8" ht="12.75">
      <c r="A54" s="229"/>
      <c r="B54" s="233"/>
      <c r="C54" s="223"/>
      <c r="D54" s="225"/>
      <c r="E54" s="234"/>
      <c r="F54" s="228"/>
      <c r="G54" s="228"/>
      <c r="H54" s="225"/>
    </row>
    <row r="55" spans="1:8" ht="12.75">
      <c r="A55" s="229"/>
      <c r="B55" s="233"/>
      <c r="C55" s="223"/>
      <c r="D55" s="225"/>
      <c r="E55" s="234"/>
      <c r="F55" s="228"/>
      <c r="G55" s="228"/>
      <c r="H55" s="225"/>
    </row>
    <row r="56" spans="1:8" ht="12.75">
      <c r="A56" s="235"/>
      <c r="B56" s="236"/>
      <c r="C56" s="237"/>
      <c r="D56" s="238"/>
      <c r="E56" s="238"/>
      <c r="F56" s="238"/>
      <c r="G56" s="238"/>
      <c r="H56" s="238"/>
    </row>
    <row r="57" spans="1:8" ht="12.75">
      <c r="A57" s="239"/>
      <c r="B57" s="239"/>
      <c r="C57" s="239"/>
      <c r="D57" s="172"/>
      <c r="E57" s="172"/>
      <c r="F57" s="172"/>
      <c r="G57" s="172"/>
      <c r="H57" s="172"/>
    </row>
    <row r="58" spans="1:8" ht="12.75">
      <c r="A58" s="186"/>
      <c r="B58" s="186"/>
      <c r="C58" s="186"/>
      <c r="D58" s="186"/>
      <c r="E58" s="186"/>
      <c r="F58" s="186"/>
      <c r="G58" s="186"/>
      <c r="H58" s="186"/>
    </row>
    <row r="59" spans="1:8" ht="12.75">
      <c r="A59" s="186"/>
      <c r="B59" s="186"/>
      <c r="C59" s="186"/>
      <c r="D59" s="186"/>
      <c r="E59" s="186"/>
      <c r="F59" s="186"/>
      <c r="G59" s="186"/>
      <c r="H59" s="186"/>
    </row>
    <row r="60" spans="1:8" ht="12.75">
      <c r="A60" s="186"/>
      <c r="B60" s="186"/>
      <c r="C60" s="186"/>
      <c r="D60" s="186"/>
      <c r="E60" s="186"/>
      <c r="F60" s="186"/>
      <c r="G60" s="186"/>
      <c r="H60" s="186"/>
    </row>
    <row r="61" spans="1:8" ht="12.75">
      <c r="A61" s="186"/>
      <c r="B61" s="186"/>
      <c r="C61" s="186"/>
      <c r="D61" s="186"/>
      <c r="E61" s="186"/>
      <c r="F61" s="186"/>
      <c r="G61" s="186"/>
      <c r="H61" s="186"/>
    </row>
    <row r="62" spans="1:8" ht="12.75">
      <c r="A62" s="186"/>
      <c r="B62" s="186"/>
      <c r="C62" s="186"/>
      <c r="D62" s="186"/>
      <c r="E62" s="186"/>
      <c r="F62" s="186"/>
      <c r="G62" s="186"/>
      <c r="H62" s="186"/>
    </row>
    <row r="63" spans="1:8" ht="12.75">
      <c r="A63" s="186"/>
      <c r="B63" s="186"/>
      <c r="C63" s="186"/>
      <c r="D63" s="186"/>
      <c r="E63" s="186"/>
      <c r="F63" s="186"/>
      <c r="G63" s="186"/>
      <c r="H63" s="186"/>
    </row>
    <row r="64" spans="1:8" ht="12.75">
      <c r="A64" s="186"/>
      <c r="B64" s="186"/>
      <c r="C64" s="186"/>
      <c r="D64" s="186"/>
      <c r="E64" s="186"/>
      <c r="F64" s="186"/>
      <c r="G64" s="186"/>
      <c r="H64" s="186"/>
    </row>
    <row r="65" spans="1:8" ht="12.75">
      <c r="A65" s="186"/>
      <c r="B65" s="186"/>
      <c r="C65" s="186"/>
      <c r="D65" s="186"/>
      <c r="E65" s="186"/>
      <c r="F65" s="186"/>
      <c r="G65" s="186"/>
      <c r="H65" s="186"/>
    </row>
    <row r="66" spans="1:8" ht="12.75">
      <c r="A66" s="186"/>
      <c r="B66" s="186"/>
      <c r="C66" s="186"/>
      <c r="D66" s="186"/>
      <c r="E66" s="186"/>
      <c r="F66" s="186"/>
      <c r="G66" s="186"/>
      <c r="H66" s="186"/>
    </row>
    <row r="67" spans="1:8" ht="12.75">
      <c r="A67" s="186"/>
      <c r="B67" s="186"/>
      <c r="C67" s="186"/>
      <c r="D67" s="186"/>
      <c r="E67" s="186"/>
      <c r="F67" s="186"/>
      <c r="G67" s="186"/>
      <c r="H67" s="186"/>
    </row>
    <row r="68" spans="1:8" ht="12.75">
      <c r="A68" s="186"/>
      <c r="B68" s="186"/>
      <c r="C68" s="186"/>
      <c r="D68" s="186"/>
      <c r="E68" s="186"/>
      <c r="F68" s="186"/>
      <c r="G68" s="186"/>
      <c r="H68" s="186"/>
    </row>
    <row r="69" spans="1:8" ht="12.75">
      <c r="A69" s="186"/>
      <c r="B69" s="186"/>
      <c r="C69" s="186"/>
      <c r="D69" s="186"/>
      <c r="E69" s="186"/>
      <c r="F69" s="186"/>
      <c r="G69" s="186"/>
      <c r="H69" s="186"/>
    </row>
    <row r="70" spans="1:8" ht="12.75">
      <c r="A70" s="186"/>
      <c r="B70" s="186"/>
      <c r="C70" s="186"/>
      <c r="D70" s="186"/>
      <c r="E70" s="186"/>
      <c r="F70" s="186"/>
      <c r="G70" s="186"/>
      <c r="H70" s="186"/>
    </row>
  </sheetData>
  <sheetProtection/>
  <mergeCells count="14">
    <mergeCell ref="A34:H34"/>
    <mergeCell ref="C36:G36"/>
    <mergeCell ref="A1:B5"/>
    <mergeCell ref="C1:H4"/>
    <mergeCell ref="C5:E5"/>
    <mergeCell ref="F5:H5"/>
    <mergeCell ref="A6:B6"/>
    <mergeCell ref="C6:E6"/>
    <mergeCell ref="F6:H6"/>
    <mergeCell ref="A8:B8"/>
    <mergeCell ref="A9:B9"/>
    <mergeCell ref="A10:B10"/>
    <mergeCell ref="C7:G7"/>
    <mergeCell ref="A11:B11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1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23"/>
  <sheetViews>
    <sheetView showGridLines="0" zoomScale="90" zoomScaleNormal="90" zoomScalePageLayoutView="0" workbookViewId="0" topLeftCell="A1">
      <selection activeCell="I8" sqref="I8"/>
    </sheetView>
  </sheetViews>
  <sheetFormatPr defaultColWidth="11.421875" defaultRowHeight="12.75"/>
  <cols>
    <col min="1" max="1" width="6.421875" style="4" customWidth="1"/>
    <col min="2" max="2" width="49.57421875" style="4" customWidth="1"/>
    <col min="3" max="3" width="15.57421875" style="4" customWidth="1"/>
    <col min="4" max="5" width="9.140625" style="4" customWidth="1"/>
    <col min="6" max="6" width="10.140625" style="4" customWidth="1"/>
    <col min="7" max="7" width="13.57421875" style="4" customWidth="1"/>
    <col min="8" max="8" width="13.7109375" style="4" customWidth="1"/>
    <col min="9" max="9" width="14.7109375" style="4" customWidth="1"/>
    <col min="10" max="10" width="18.28125" style="4" customWidth="1"/>
    <col min="11" max="11" width="13.7109375" style="4" customWidth="1"/>
    <col min="12" max="16384" width="11.421875" style="4" customWidth="1"/>
  </cols>
  <sheetData>
    <row r="1" spans="1:9" ht="12.75">
      <c r="A1" s="429"/>
      <c r="B1" s="430"/>
      <c r="C1" s="410" t="s">
        <v>233</v>
      </c>
      <c r="D1" s="411"/>
      <c r="E1" s="411"/>
      <c r="F1" s="411"/>
      <c r="G1" s="411"/>
      <c r="H1" s="412"/>
      <c r="I1" s="281"/>
    </row>
    <row r="2" spans="1:9" ht="12.75">
      <c r="A2" s="431"/>
      <c r="B2" s="432"/>
      <c r="C2" s="413"/>
      <c r="D2" s="414"/>
      <c r="E2" s="414"/>
      <c r="F2" s="414"/>
      <c r="G2" s="414"/>
      <c r="H2" s="415"/>
      <c r="I2" s="281"/>
    </row>
    <row r="3" spans="1:9" ht="12.75">
      <c r="A3" s="431"/>
      <c r="B3" s="432"/>
      <c r="C3" s="413"/>
      <c r="D3" s="414"/>
      <c r="E3" s="414"/>
      <c r="F3" s="414"/>
      <c r="G3" s="414"/>
      <c r="H3" s="415"/>
      <c r="I3" s="281" t="s">
        <v>234</v>
      </c>
    </row>
    <row r="4" spans="1:9" ht="15" customHeight="1">
      <c r="A4" s="431"/>
      <c r="B4" s="432"/>
      <c r="C4" s="416"/>
      <c r="D4" s="417"/>
      <c r="E4" s="417"/>
      <c r="F4" s="417"/>
      <c r="G4" s="417"/>
      <c r="H4" s="418"/>
      <c r="I4" s="281" t="s">
        <v>235</v>
      </c>
    </row>
    <row r="5" spans="1:9" ht="15" customHeight="1">
      <c r="A5" s="433"/>
      <c r="B5" s="434"/>
      <c r="C5" s="406" t="s">
        <v>236</v>
      </c>
      <c r="D5" s="407"/>
      <c r="E5" s="408"/>
      <c r="F5" s="406" t="s">
        <v>237</v>
      </c>
      <c r="G5" s="407"/>
      <c r="H5" s="407"/>
      <c r="I5" s="281"/>
    </row>
    <row r="6" spans="1:9" ht="15.75" customHeight="1">
      <c r="A6" s="435" t="s">
        <v>238</v>
      </c>
      <c r="B6" s="402"/>
      <c r="C6" s="406">
        <v>0</v>
      </c>
      <c r="D6" s="407"/>
      <c r="E6" s="408"/>
      <c r="F6" s="406" t="s">
        <v>239</v>
      </c>
      <c r="G6" s="407"/>
      <c r="H6" s="407"/>
      <c r="I6" s="281"/>
    </row>
    <row r="7" spans="1:9" s="12" customFormat="1" ht="17.25" customHeight="1">
      <c r="A7" s="466" t="s">
        <v>7</v>
      </c>
      <c r="B7" s="466"/>
      <c r="C7" s="462" t="str">
        <f>'POA-01'!C7:G7</f>
        <v>FORTALECIMIENTO AL ORDENAMIENTO AMBIENTAL Y TERRITORIAL</v>
      </c>
      <c r="D7" s="462"/>
      <c r="E7" s="462"/>
      <c r="F7" s="462"/>
      <c r="G7" s="462"/>
      <c r="H7" s="462"/>
      <c r="I7" s="22"/>
    </row>
    <row r="8" spans="1:9" s="12" customFormat="1" ht="16.5">
      <c r="A8" s="440" t="s">
        <v>8</v>
      </c>
      <c r="B8" s="440"/>
      <c r="C8" s="369">
        <f>'POA-01'!C8</f>
        <v>1200000000</v>
      </c>
      <c r="D8" s="17"/>
      <c r="E8" s="17"/>
      <c r="F8" s="17"/>
      <c r="G8" s="17"/>
      <c r="H8" s="356" t="s">
        <v>119</v>
      </c>
      <c r="I8" s="356" t="str">
        <f>'POA-01'!J8</f>
        <v>0430-0900-1</v>
      </c>
    </row>
    <row r="9" spans="1:9" s="12" customFormat="1" ht="16.5">
      <c r="A9" s="440" t="s">
        <v>10</v>
      </c>
      <c r="B9" s="440"/>
      <c r="C9" s="24">
        <f>'POA-01'!D9</f>
        <v>0</v>
      </c>
      <c r="D9" s="17"/>
      <c r="E9" s="17"/>
      <c r="F9" s="17"/>
      <c r="G9" s="17"/>
      <c r="H9" s="17"/>
      <c r="I9" s="17"/>
    </row>
    <row r="10" spans="1:9" s="12" customFormat="1" ht="16.5">
      <c r="A10" s="440" t="s">
        <v>9</v>
      </c>
      <c r="B10" s="440"/>
      <c r="C10" s="370">
        <f>'POA-01'!C10</f>
        <v>1200000000</v>
      </c>
      <c r="D10" s="17"/>
      <c r="E10" s="17"/>
      <c r="F10" s="17"/>
      <c r="G10" s="17"/>
      <c r="H10" s="17"/>
      <c r="I10" s="17"/>
    </row>
    <row r="11" spans="1:17" s="14" customFormat="1" ht="17.25" thickBot="1">
      <c r="A11" s="359" t="s">
        <v>42</v>
      </c>
      <c r="B11" s="359"/>
      <c r="I11" s="15" t="s">
        <v>48</v>
      </c>
      <c r="Q11" s="15" t="s">
        <v>48</v>
      </c>
    </row>
    <row r="12" spans="1:9" s="16" customFormat="1" ht="12.75" customHeight="1">
      <c r="A12" s="471" t="s">
        <v>51</v>
      </c>
      <c r="B12" s="473" t="s">
        <v>16</v>
      </c>
      <c r="C12" s="473" t="s">
        <v>27</v>
      </c>
      <c r="D12" s="468" t="s">
        <v>0</v>
      </c>
      <c r="E12" s="469"/>
      <c r="F12" s="470"/>
      <c r="G12" s="477" t="s">
        <v>45</v>
      </c>
      <c r="H12" s="477" t="s">
        <v>44</v>
      </c>
      <c r="I12" s="475" t="s">
        <v>3</v>
      </c>
    </row>
    <row r="13" spans="1:9" s="16" customFormat="1" ht="24" customHeight="1" thickBot="1">
      <c r="A13" s="472"/>
      <c r="B13" s="474"/>
      <c r="C13" s="474"/>
      <c r="D13" s="69" t="s">
        <v>43</v>
      </c>
      <c r="E13" s="69" t="s">
        <v>4</v>
      </c>
      <c r="F13" s="69" t="s">
        <v>5</v>
      </c>
      <c r="G13" s="478"/>
      <c r="H13" s="478"/>
      <c r="I13" s="476"/>
    </row>
    <row r="14" spans="1:9" s="10" customFormat="1" ht="19.5" customHeight="1">
      <c r="A14" s="467" t="s">
        <v>46</v>
      </c>
      <c r="B14" s="467"/>
      <c r="C14" s="467"/>
      <c r="D14" s="467"/>
      <c r="E14" s="467"/>
      <c r="F14" s="467"/>
      <c r="G14" s="467"/>
      <c r="H14" s="467"/>
      <c r="I14" s="467"/>
    </row>
    <row r="15" spans="1:9" s="10" customFormat="1" ht="33">
      <c r="A15" s="253">
        <v>1</v>
      </c>
      <c r="B15" s="256" t="s">
        <v>219</v>
      </c>
      <c r="C15" s="254">
        <v>20000000</v>
      </c>
      <c r="D15" s="297">
        <v>39448</v>
      </c>
      <c r="E15" s="297">
        <v>11658</v>
      </c>
      <c r="F15" s="252">
        <v>3</v>
      </c>
      <c r="G15" s="300"/>
      <c r="H15" s="301"/>
      <c r="I15" s="372" t="s">
        <v>178</v>
      </c>
    </row>
    <row r="16" spans="1:9" s="10" customFormat="1" ht="33">
      <c r="A16" s="253">
        <v>2</v>
      </c>
      <c r="B16" s="257" t="s">
        <v>222</v>
      </c>
      <c r="C16" s="254">
        <v>120000000</v>
      </c>
      <c r="D16" s="114"/>
      <c r="E16" s="2"/>
      <c r="F16" s="2"/>
      <c r="G16" s="2"/>
      <c r="H16" s="2"/>
      <c r="I16" s="2"/>
    </row>
    <row r="17" spans="1:9" s="10" customFormat="1" ht="16.5">
      <c r="A17" s="253">
        <v>3</v>
      </c>
      <c r="B17" s="258" t="s">
        <v>224</v>
      </c>
      <c r="C17" s="254">
        <v>10000000</v>
      </c>
      <c r="D17" s="310">
        <v>39816</v>
      </c>
      <c r="E17" s="297">
        <v>40148</v>
      </c>
      <c r="F17" s="296">
        <v>2</v>
      </c>
      <c r="G17" s="316"/>
      <c r="H17" s="317"/>
      <c r="I17" s="314" t="s">
        <v>190</v>
      </c>
    </row>
    <row r="18" spans="1:9" s="10" customFormat="1" ht="33">
      <c r="A18" s="253">
        <v>4</v>
      </c>
      <c r="B18" s="259" t="s">
        <v>206</v>
      </c>
      <c r="C18" s="254">
        <v>12000000</v>
      </c>
      <c r="D18" s="310">
        <v>39818</v>
      </c>
      <c r="E18" s="297">
        <v>40148</v>
      </c>
      <c r="F18" s="320">
        <v>1</v>
      </c>
      <c r="G18" s="321"/>
      <c r="H18" s="320"/>
      <c r="I18" s="314" t="s">
        <v>190</v>
      </c>
    </row>
    <row r="19" spans="1:9" s="10" customFormat="1" ht="33">
      <c r="A19" s="253">
        <v>5</v>
      </c>
      <c r="B19" s="255" t="s">
        <v>225</v>
      </c>
      <c r="C19" s="254">
        <v>50000000</v>
      </c>
      <c r="D19" s="310">
        <v>39817</v>
      </c>
      <c r="E19" s="297">
        <v>40148</v>
      </c>
      <c r="F19" s="296">
        <v>2</v>
      </c>
      <c r="G19" s="312"/>
      <c r="H19" s="313"/>
      <c r="I19" s="314" t="s">
        <v>190</v>
      </c>
    </row>
    <row r="20" spans="1:9" s="10" customFormat="1" ht="34.5" customHeight="1">
      <c r="A20" s="253">
        <v>6</v>
      </c>
      <c r="B20" s="259" t="s">
        <v>227</v>
      </c>
      <c r="C20" s="254">
        <v>30000000</v>
      </c>
      <c r="D20" s="114"/>
      <c r="E20" s="2"/>
      <c r="F20" s="2"/>
      <c r="G20" s="2"/>
      <c r="H20" s="2"/>
      <c r="I20" s="2"/>
    </row>
    <row r="21" spans="1:9" s="10" customFormat="1" ht="49.5">
      <c r="A21" s="253">
        <v>7</v>
      </c>
      <c r="B21" s="260" t="s">
        <v>229</v>
      </c>
      <c r="C21" s="254">
        <v>33200000</v>
      </c>
      <c r="D21" s="114"/>
      <c r="E21" s="2"/>
      <c r="F21" s="2"/>
      <c r="G21" s="2"/>
      <c r="H21" s="2"/>
      <c r="I21" s="2"/>
    </row>
    <row r="22" spans="1:9" s="10" customFormat="1" ht="13.5" customHeight="1">
      <c r="A22" s="464" t="s">
        <v>231</v>
      </c>
      <c r="B22" s="465"/>
      <c r="C22" s="261">
        <f>SUM(C15:C21)</f>
        <v>275200000</v>
      </c>
      <c r="D22" s="114"/>
      <c r="E22" s="2"/>
      <c r="F22" s="2"/>
      <c r="G22" s="2"/>
      <c r="H22" s="2"/>
      <c r="I22" s="2"/>
    </row>
    <row r="23" spans="1:9" s="10" customFormat="1" ht="12" customHeight="1">
      <c r="A23" s="458" t="s">
        <v>47</v>
      </c>
      <c r="B23" s="458"/>
      <c r="C23" s="458"/>
      <c r="D23" s="458"/>
      <c r="E23" s="458"/>
      <c r="F23" s="458"/>
      <c r="G23" s="458"/>
      <c r="H23" s="458"/>
      <c r="I23" s="459"/>
    </row>
    <row r="24" spans="1:9" s="10" customFormat="1" ht="14.25" customHeight="1">
      <c r="A24" s="460"/>
      <c r="B24" s="460"/>
      <c r="C24" s="460"/>
      <c r="D24" s="460"/>
      <c r="E24" s="460"/>
      <c r="F24" s="460"/>
      <c r="G24" s="460"/>
      <c r="H24" s="460"/>
      <c r="I24" s="461"/>
    </row>
    <row r="25" spans="1:9" s="10" customFormat="1" ht="49.5">
      <c r="A25" s="253">
        <v>1</v>
      </c>
      <c r="B25" s="257" t="s">
        <v>196</v>
      </c>
      <c r="C25" s="262">
        <v>600000000</v>
      </c>
      <c r="D25" s="310">
        <v>39814</v>
      </c>
      <c r="E25" s="297">
        <v>40148</v>
      </c>
      <c r="F25" s="311" t="s">
        <v>193</v>
      </c>
      <c r="G25" s="312"/>
      <c r="H25" s="313"/>
      <c r="I25" s="314" t="s">
        <v>190</v>
      </c>
    </row>
    <row r="26" spans="1:9" s="10" customFormat="1" ht="31.5" customHeight="1">
      <c r="A26" s="253">
        <v>2</v>
      </c>
      <c r="B26" s="257" t="s">
        <v>223</v>
      </c>
      <c r="C26" s="262">
        <v>30000000</v>
      </c>
      <c r="D26" s="310">
        <v>39815</v>
      </c>
      <c r="E26" s="297">
        <v>40148</v>
      </c>
      <c r="F26" s="296" t="s">
        <v>191</v>
      </c>
      <c r="G26" s="312"/>
      <c r="H26" s="313"/>
      <c r="I26" s="314" t="s">
        <v>190</v>
      </c>
    </row>
    <row r="27" spans="1:9" s="10" customFormat="1" ht="30.75" customHeight="1">
      <c r="A27" s="253">
        <v>3</v>
      </c>
      <c r="B27" s="256" t="s">
        <v>215</v>
      </c>
      <c r="C27" s="262">
        <v>30000000</v>
      </c>
      <c r="D27" s="297">
        <v>39448</v>
      </c>
      <c r="E27" s="297">
        <v>39417</v>
      </c>
      <c r="F27" s="296" t="s">
        <v>208</v>
      </c>
      <c r="G27" s="294"/>
      <c r="H27" s="296"/>
      <c r="I27" s="298" t="s">
        <v>178</v>
      </c>
    </row>
    <row r="28" spans="1:9" s="10" customFormat="1" ht="33.75" customHeight="1">
      <c r="A28" s="253">
        <v>4</v>
      </c>
      <c r="B28" s="256" t="s">
        <v>217</v>
      </c>
      <c r="C28" s="262">
        <v>106800000</v>
      </c>
      <c r="D28" s="297">
        <v>39448</v>
      </c>
      <c r="E28" s="297">
        <v>39417</v>
      </c>
      <c r="F28" s="296" t="s">
        <v>211</v>
      </c>
      <c r="G28" s="294"/>
      <c r="H28" s="296"/>
      <c r="I28" s="298" t="s">
        <v>178</v>
      </c>
    </row>
    <row r="29" spans="1:9" s="10" customFormat="1" ht="18" customHeight="1">
      <c r="A29" s="253">
        <v>5</v>
      </c>
      <c r="B29" s="263" t="s">
        <v>221</v>
      </c>
      <c r="C29" s="262">
        <v>20000000</v>
      </c>
      <c r="D29" s="297">
        <v>39448</v>
      </c>
      <c r="E29" s="297">
        <v>11658</v>
      </c>
      <c r="F29" s="252">
        <v>3</v>
      </c>
      <c r="G29" s="300"/>
      <c r="H29" s="301"/>
      <c r="I29" s="298" t="s">
        <v>178</v>
      </c>
    </row>
    <row r="30" spans="1:9" s="10" customFormat="1" ht="31.5" customHeight="1">
      <c r="A30" s="253">
        <v>6</v>
      </c>
      <c r="B30" s="256" t="s">
        <v>218</v>
      </c>
      <c r="C30" s="262">
        <v>30000000</v>
      </c>
      <c r="D30" s="297">
        <v>39479</v>
      </c>
      <c r="E30" s="297">
        <v>39479</v>
      </c>
      <c r="F30" s="296">
        <v>1</v>
      </c>
      <c r="G30" s="3"/>
      <c r="H30" s="3"/>
      <c r="I30" s="298" t="s">
        <v>178</v>
      </c>
    </row>
    <row r="31" spans="1:9" s="10" customFormat="1" ht="16.5" customHeight="1">
      <c r="A31" s="264">
        <v>7</v>
      </c>
      <c r="B31" s="256" t="s">
        <v>220</v>
      </c>
      <c r="C31" s="262">
        <v>100000000</v>
      </c>
      <c r="D31" s="114"/>
      <c r="E31" s="1"/>
      <c r="F31" s="1"/>
      <c r="G31" s="3"/>
      <c r="H31" s="3"/>
      <c r="I31" s="1"/>
    </row>
    <row r="32" spans="1:9" s="10" customFormat="1" ht="16.5" customHeight="1">
      <c r="A32" s="264">
        <v>8</v>
      </c>
      <c r="B32" s="258" t="s">
        <v>226</v>
      </c>
      <c r="C32" s="262">
        <v>8000000</v>
      </c>
      <c r="D32" s="1"/>
      <c r="E32" s="1"/>
      <c r="F32" s="1"/>
      <c r="G32" s="3"/>
      <c r="H32" s="3"/>
      <c r="I32" s="1"/>
    </row>
    <row r="33" spans="1:9" s="10" customFormat="1" ht="13.5" customHeight="1">
      <c r="A33" s="463" t="s">
        <v>231</v>
      </c>
      <c r="B33" s="463"/>
      <c r="C33" s="265">
        <f>SUM(C25:C32)</f>
        <v>924800000</v>
      </c>
      <c r="D33" s="2"/>
      <c r="E33" s="2"/>
      <c r="F33" s="2"/>
      <c r="G33" s="3"/>
      <c r="H33" s="3"/>
      <c r="I33" s="3"/>
    </row>
    <row r="34" spans="1:9" s="10" customFormat="1" ht="16.5">
      <c r="A34" s="266" t="s">
        <v>31</v>
      </c>
      <c r="B34" s="268"/>
      <c r="C34" s="269">
        <f>C22+C33</f>
        <v>1200000000</v>
      </c>
      <c r="D34" s="371"/>
      <c r="E34" s="371"/>
      <c r="F34" s="371"/>
      <c r="G34" s="371"/>
      <c r="H34" s="371"/>
      <c r="I34" s="371"/>
    </row>
    <row r="35" spans="1:9" s="10" customFormat="1" ht="12">
      <c r="A35" s="18"/>
      <c r="B35" s="167"/>
      <c r="C35" s="51"/>
      <c r="D35" s="18"/>
      <c r="E35" s="18"/>
      <c r="F35" s="18"/>
      <c r="G35" s="18"/>
      <c r="H35" s="18"/>
      <c r="I35" s="18"/>
    </row>
    <row r="36" spans="1:9" s="10" customFormat="1" ht="12">
      <c r="A36" s="18"/>
      <c r="B36" s="166"/>
      <c r="D36" s="18"/>
      <c r="E36" s="18"/>
      <c r="F36" s="18"/>
      <c r="G36" s="18"/>
      <c r="H36" s="18"/>
      <c r="I36" s="18"/>
    </row>
    <row r="37" spans="1:9" s="10" customFormat="1" ht="11.25">
      <c r="A37" s="18"/>
      <c r="B37" s="18"/>
      <c r="C37" s="165"/>
      <c r="D37" s="18"/>
      <c r="E37" s="18"/>
      <c r="F37" s="18"/>
      <c r="G37" s="18"/>
      <c r="H37" s="18"/>
      <c r="I37" s="18"/>
    </row>
    <row r="38" s="10" customFormat="1" ht="11.25"/>
    <row r="39" s="10" customFormat="1" ht="11.25"/>
    <row r="40" s="10" customFormat="1" ht="11.25"/>
    <row r="41" s="10" customFormat="1" ht="11.25"/>
    <row r="42" s="10" customFormat="1" ht="11.25"/>
    <row r="43" s="10" customFormat="1" ht="11.25"/>
    <row r="44" s="10" customFormat="1" ht="11.25"/>
    <row r="45" s="10" customFormat="1" ht="11.25"/>
    <row r="46" s="10" customFormat="1" ht="11.25"/>
    <row r="47" s="10" customFormat="1" ht="11.25"/>
    <row r="48" s="10" customFormat="1" ht="11.25"/>
    <row r="49" s="10" customFormat="1" ht="11.25"/>
    <row r="50" s="10" customFormat="1" ht="11.25"/>
    <row r="51" s="10" customFormat="1" ht="11.25"/>
    <row r="52" s="10" customFormat="1" ht="11.25"/>
    <row r="53" s="10" customFormat="1" ht="11.25"/>
    <row r="54" s="10" customFormat="1" ht="11.25"/>
    <row r="55" s="10" customFormat="1" ht="11.25"/>
    <row r="56" s="10" customFormat="1" ht="11.25"/>
    <row r="57" s="10" customFormat="1" ht="11.25"/>
    <row r="58" s="10" customFormat="1" ht="11.25"/>
    <row r="59" s="10" customFormat="1" ht="11.25"/>
    <row r="60" s="10" customFormat="1" ht="11.25"/>
    <row r="61" s="10" customFormat="1" ht="11.25"/>
    <row r="62" s="10" customFormat="1" ht="11.25"/>
    <row r="63" s="10" customFormat="1" ht="11.25"/>
    <row r="64" s="10" customFormat="1" ht="11.25"/>
    <row r="65" s="10" customFormat="1" ht="11.25"/>
    <row r="66" s="10" customFormat="1" ht="11.25"/>
    <row r="67" s="10" customFormat="1" ht="11.25"/>
    <row r="68" s="10" customFormat="1" ht="11.25"/>
    <row r="69" s="10" customFormat="1" ht="11.25"/>
    <row r="70" s="10" customFormat="1" ht="11.25"/>
    <row r="71" s="10" customFormat="1" ht="11.25"/>
    <row r="72" s="10" customFormat="1" ht="11.25"/>
    <row r="73" s="10" customFormat="1" ht="11.25"/>
    <row r="74" s="10" customFormat="1" ht="11.25"/>
    <row r="75" s="10" customFormat="1" ht="11.25"/>
    <row r="76" s="10" customFormat="1" ht="11.25"/>
    <row r="77" s="10" customFormat="1" ht="11.25"/>
    <row r="78" s="10" customFormat="1" ht="11.25"/>
    <row r="79" s="10" customFormat="1" ht="11.25"/>
    <row r="80" s="10" customFormat="1" ht="11.25"/>
    <row r="81" s="10" customFormat="1" ht="11.25"/>
    <row r="82" s="10" customFormat="1" ht="11.25"/>
    <row r="83" s="10" customFormat="1" ht="11.25"/>
    <row r="84" s="10" customFormat="1" ht="11.25"/>
    <row r="85" s="10" customFormat="1" ht="11.25"/>
    <row r="86" s="10" customFormat="1" ht="11.25"/>
    <row r="87" s="10" customFormat="1" ht="11.25"/>
    <row r="88" s="10" customFormat="1" ht="11.25"/>
    <row r="89" s="10" customFormat="1" ht="11.25"/>
    <row r="90" s="10" customFormat="1" ht="11.25"/>
    <row r="91" s="10" customFormat="1" ht="11.25"/>
    <row r="92" s="10" customFormat="1" ht="11.25"/>
    <row r="93" s="10" customFormat="1" ht="11.25"/>
    <row r="94" s="10" customFormat="1" ht="11.25"/>
    <row r="95" s="10" customFormat="1" ht="11.25"/>
    <row r="96" s="10" customFormat="1" ht="11.25"/>
    <row r="97" s="10" customFormat="1" ht="11.25"/>
    <row r="98" s="10" customFormat="1" ht="11.25"/>
    <row r="99" s="10" customFormat="1" ht="11.25"/>
    <row r="100" s="10" customFormat="1" ht="11.25"/>
    <row r="101" s="10" customFormat="1" ht="11.25"/>
    <row r="102" s="10" customFormat="1" ht="11.25"/>
    <row r="103" s="10" customFormat="1" ht="11.25"/>
    <row r="104" s="10" customFormat="1" ht="11.25"/>
    <row r="105" s="10" customFormat="1" ht="11.25"/>
    <row r="106" s="10" customFormat="1" ht="11.25"/>
    <row r="107" s="10" customFormat="1" ht="11.25"/>
    <row r="108" s="10" customFormat="1" ht="11.25"/>
    <row r="109" s="10" customFormat="1" ht="11.25"/>
    <row r="110" s="10" customFormat="1" ht="11.25"/>
    <row r="111" s="10" customFormat="1" ht="11.25"/>
    <row r="112" s="10" customFormat="1" ht="11.25"/>
    <row r="113" s="10" customFormat="1" ht="11.25"/>
    <row r="114" s="10" customFormat="1" ht="11.25"/>
    <row r="115" s="10" customFormat="1" ht="11.25"/>
    <row r="116" s="10" customFormat="1" ht="11.25"/>
    <row r="117" s="10" customFormat="1" ht="11.25"/>
    <row r="118" s="10" customFormat="1" ht="11.25"/>
    <row r="119" s="10" customFormat="1" ht="11.25"/>
    <row r="120" s="10" customFormat="1" ht="11.25"/>
    <row r="121" s="10" customFormat="1" ht="11.25"/>
    <row r="122" s="10" customFormat="1" ht="11.25"/>
    <row r="123" s="10" customFormat="1" ht="11.25"/>
    <row r="124" s="10" customFormat="1" ht="11.25"/>
    <row r="125" s="10" customFormat="1" ht="11.25"/>
    <row r="126" s="10" customFormat="1" ht="11.25"/>
    <row r="127" s="10" customFormat="1" ht="11.25"/>
    <row r="128" s="10" customFormat="1" ht="11.25"/>
    <row r="129" s="10" customFormat="1" ht="11.25"/>
    <row r="130" s="10" customFormat="1" ht="11.25"/>
    <row r="131" s="10" customFormat="1" ht="11.25"/>
    <row r="132" s="10" customFormat="1" ht="11.25"/>
    <row r="133" s="10" customFormat="1" ht="11.25"/>
    <row r="134" s="10" customFormat="1" ht="11.25"/>
    <row r="135" s="10" customFormat="1" ht="11.25"/>
    <row r="136" s="10" customFormat="1" ht="11.25"/>
    <row r="137" s="10" customFormat="1" ht="11.25"/>
    <row r="138" s="10" customFormat="1" ht="11.25"/>
    <row r="139" s="10" customFormat="1" ht="11.25"/>
    <row r="140" s="10" customFormat="1" ht="11.25"/>
    <row r="141" s="10" customFormat="1" ht="11.25"/>
    <row r="142" s="10" customFormat="1" ht="11.25"/>
    <row r="143" s="10" customFormat="1" ht="11.25"/>
    <row r="144" s="10" customFormat="1" ht="11.25"/>
    <row r="145" s="10" customFormat="1" ht="11.25"/>
    <row r="146" s="10" customFormat="1" ht="11.25"/>
    <row r="147" s="10" customFormat="1" ht="11.25"/>
    <row r="148" s="10" customFormat="1" ht="11.25"/>
    <row r="149" s="10" customFormat="1" ht="11.25"/>
    <row r="150" s="10" customFormat="1" ht="11.25"/>
    <row r="151" s="10" customFormat="1" ht="11.25"/>
    <row r="152" s="10" customFormat="1" ht="11.25"/>
    <row r="153" s="10" customFormat="1" ht="11.25"/>
    <row r="154" s="10" customFormat="1" ht="11.25"/>
    <row r="155" s="10" customFormat="1" ht="11.25"/>
    <row r="156" s="10" customFormat="1" ht="11.25"/>
    <row r="157" s="10" customFormat="1" ht="11.25"/>
    <row r="158" s="10" customFormat="1" ht="11.25"/>
    <row r="159" s="10" customFormat="1" ht="11.25"/>
    <row r="160" s="10" customFormat="1" ht="11.25"/>
    <row r="161" s="10" customFormat="1" ht="11.25"/>
    <row r="162" s="10" customFormat="1" ht="11.25"/>
    <row r="163" s="10" customFormat="1" ht="11.25"/>
    <row r="164" s="10" customFormat="1" ht="11.25"/>
    <row r="165" s="10" customFormat="1" ht="11.25"/>
    <row r="166" s="10" customFormat="1" ht="11.25"/>
    <row r="167" s="10" customFormat="1" ht="11.25"/>
    <row r="168" s="10" customFormat="1" ht="11.25"/>
    <row r="169" s="10" customFormat="1" ht="11.25"/>
    <row r="170" s="10" customFormat="1" ht="11.25"/>
    <row r="171" s="10" customFormat="1" ht="11.25"/>
    <row r="172" s="10" customFormat="1" ht="11.25"/>
    <row r="173" s="10" customFormat="1" ht="11.25"/>
    <row r="174" s="10" customFormat="1" ht="11.25"/>
    <row r="175" s="10" customFormat="1" ht="11.25"/>
    <row r="176" s="10" customFormat="1" ht="11.25"/>
    <row r="177" s="10" customFormat="1" ht="11.25"/>
    <row r="178" s="10" customFormat="1" ht="11.25"/>
    <row r="179" s="10" customFormat="1" ht="11.25"/>
    <row r="180" s="10" customFormat="1" ht="11.25"/>
    <row r="181" s="10" customFormat="1" ht="11.25"/>
    <row r="182" s="10" customFormat="1" ht="11.25"/>
    <row r="183" s="10" customFormat="1" ht="11.25"/>
    <row r="184" s="10" customFormat="1" ht="11.25"/>
    <row r="185" s="10" customFormat="1" ht="11.25"/>
    <row r="186" s="10" customFormat="1" ht="11.25"/>
    <row r="187" s="10" customFormat="1" ht="11.25"/>
    <row r="188" s="10" customFormat="1" ht="11.25"/>
    <row r="189" s="10" customFormat="1" ht="11.25"/>
    <row r="190" s="10" customFormat="1" ht="11.25"/>
    <row r="191" s="10" customFormat="1" ht="11.25"/>
    <row r="192" s="10" customFormat="1" ht="11.25"/>
    <row r="193" s="10" customFormat="1" ht="11.25"/>
    <row r="194" s="10" customFormat="1" ht="11.25"/>
    <row r="195" s="10" customFormat="1" ht="11.25"/>
    <row r="196" s="10" customFormat="1" ht="11.25"/>
    <row r="197" s="10" customFormat="1" ht="11.25"/>
    <row r="198" s="10" customFormat="1" ht="11.25"/>
    <row r="199" s="10" customFormat="1" ht="11.25"/>
    <row r="200" s="10" customFormat="1" ht="11.25"/>
    <row r="201" s="10" customFormat="1" ht="11.25"/>
    <row r="202" s="10" customFormat="1" ht="11.25"/>
    <row r="203" s="10" customFormat="1" ht="11.25"/>
    <row r="204" s="10" customFormat="1" ht="11.25"/>
    <row r="205" s="10" customFormat="1" ht="11.25"/>
    <row r="206" s="10" customFormat="1" ht="11.25"/>
    <row r="207" s="10" customFormat="1" ht="11.25"/>
    <row r="208" s="10" customFormat="1" ht="11.25"/>
    <row r="209" s="10" customFormat="1" ht="11.25"/>
    <row r="210" s="10" customFormat="1" ht="11.25"/>
    <row r="211" s="10" customFormat="1" ht="11.25"/>
    <row r="212" s="10" customFormat="1" ht="11.25"/>
    <row r="213" s="10" customFormat="1" ht="11.25"/>
    <row r="214" s="10" customFormat="1" ht="11.25"/>
    <row r="215" s="10" customFormat="1" ht="11.25"/>
    <row r="216" s="10" customFormat="1" ht="11.25"/>
    <row r="217" s="10" customFormat="1" ht="11.25"/>
    <row r="218" s="10" customFormat="1" ht="11.25"/>
    <row r="219" s="10" customFormat="1" ht="11.25"/>
    <row r="220" s="10" customFormat="1" ht="11.25"/>
    <row r="221" s="10" customFormat="1" ht="11.25"/>
    <row r="222" s="10" customFormat="1" ht="11.25"/>
    <row r="223" s="10" customFormat="1" ht="11.25"/>
    <row r="224" s="10" customFormat="1" ht="11.25"/>
    <row r="225" s="10" customFormat="1" ht="11.25"/>
    <row r="226" s="10" customFormat="1" ht="11.25"/>
    <row r="227" s="10" customFormat="1" ht="11.25"/>
    <row r="228" s="10" customFormat="1" ht="11.25"/>
    <row r="229" s="10" customFormat="1" ht="11.25"/>
    <row r="230" s="10" customFormat="1" ht="11.25"/>
    <row r="231" s="10" customFormat="1" ht="11.25"/>
    <row r="232" s="10" customFormat="1" ht="11.25"/>
    <row r="233" s="10" customFormat="1" ht="11.25"/>
    <row r="234" s="10" customFormat="1" ht="11.25"/>
    <row r="235" s="10" customFormat="1" ht="11.25"/>
    <row r="236" s="10" customFormat="1" ht="11.25"/>
    <row r="237" s="10" customFormat="1" ht="11.25"/>
    <row r="238" s="10" customFormat="1" ht="11.25"/>
    <row r="239" s="10" customFormat="1" ht="11.25"/>
    <row r="240" s="10" customFormat="1" ht="11.25"/>
    <row r="241" s="10" customFormat="1" ht="11.25"/>
    <row r="242" s="10" customFormat="1" ht="11.25"/>
    <row r="243" s="10" customFormat="1" ht="11.25"/>
    <row r="244" s="10" customFormat="1" ht="11.25"/>
    <row r="245" s="10" customFormat="1" ht="11.25"/>
    <row r="246" s="10" customFormat="1" ht="11.25"/>
    <row r="247" s="10" customFormat="1" ht="11.25"/>
    <row r="248" s="10" customFormat="1" ht="11.25"/>
    <row r="249" s="10" customFormat="1" ht="11.25"/>
    <row r="250" s="10" customFormat="1" ht="11.25"/>
    <row r="251" s="10" customFormat="1" ht="11.25"/>
    <row r="252" s="10" customFormat="1" ht="11.25"/>
    <row r="253" s="10" customFormat="1" ht="11.25"/>
    <row r="254" s="10" customFormat="1" ht="11.25"/>
    <row r="255" s="10" customFormat="1" ht="11.25"/>
    <row r="256" s="10" customFormat="1" ht="11.25"/>
    <row r="257" s="10" customFormat="1" ht="11.25"/>
    <row r="258" s="10" customFormat="1" ht="11.25"/>
    <row r="259" s="10" customFormat="1" ht="11.25"/>
    <row r="260" s="10" customFormat="1" ht="11.25"/>
    <row r="261" s="10" customFormat="1" ht="11.25"/>
    <row r="262" s="10" customFormat="1" ht="11.25"/>
    <row r="263" s="10" customFormat="1" ht="11.25"/>
    <row r="264" s="10" customFormat="1" ht="11.25"/>
    <row r="265" s="10" customFormat="1" ht="11.25"/>
    <row r="266" s="10" customFormat="1" ht="11.25"/>
    <row r="267" s="10" customFormat="1" ht="11.25"/>
    <row r="268" s="10" customFormat="1" ht="11.25"/>
    <row r="269" s="10" customFormat="1" ht="11.25"/>
    <row r="270" s="10" customFormat="1" ht="11.25"/>
    <row r="271" s="10" customFormat="1" ht="11.25"/>
    <row r="272" s="10" customFormat="1" ht="11.25"/>
    <row r="273" s="10" customFormat="1" ht="11.25"/>
    <row r="274" s="10" customFormat="1" ht="11.25"/>
    <row r="275" s="10" customFormat="1" ht="11.25"/>
    <row r="276" s="10" customFormat="1" ht="11.25"/>
    <row r="277" s="10" customFormat="1" ht="11.25"/>
    <row r="278" s="10" customFormat="1" ht="11.25"/>
    <row r="279" s="10" customFormat="1" ht="11.25"/>
    <row r="280" s="10" customFormat="1" ht="11.25"/>
    <row r="281" s="10" customFormat="1" ht="11.25"/>
    <row r="282" s="10" customFormat="1" ht="11.25"/>
    <row r="283" s="10" customFormat="1" ht="11.25"/>
    <row r="284" s="10" customFormat="1" ht="11.25"/>
    <row r="285" s="10" customFormat="1" ht="11.25"/>
    <row r="286" s="10" customFormat="1" ht="11.25"/>
    <row r="287" s="10" customFormat="1" ht="11.25"/>
    <row r="288" s="10" customFormat="1" ht="11.25"/>
    <row r="289" s="10" customFormat="1" ht="11.25"/>
    <row r="290" s="10" customFormat="1" ht="11.25"/>
    <row r="291" s="10" customFormat="1" ht="11.25"/>
    <row r="292" s="10" customFormat="1" ht="11.25"/>
    <row r="293" s="10" customFormat="1" ht="11.25"/>
    <row r="294" s="10" customFormat="1" ht="11.25"/>
    <row r="295" s="10" customFormat="1" ht="11.25"/>
    <row r="296" s="10" customFormat="1" ht="11.25"/>
    <row r="297" s="10" customFormat="1" ht="11.25"/>
    <row r="298" s="10" customFormat="1" ht="11.25"/>
    <row r="299" s="10" customFormat="1" ht="11.25"/>
    <row r="300" s="10" customFormat="1" ht="11.25"/>
    <row r="301" s="10" customFormat="1" ht="11.25"/>
    <row r="302" s="10" customFormat="1" ht="11.25"/>
    <row r="303" s="10" customFormat="1" ht="11.25"/>
    <row r="304" s="10" customFormat="1" ht="11.25"/>
    <row r="305" s="10" customFormat="1" ht="11.25"/>
    <row r="306" s="10" customFormat="1" ht="11.25"/>
    <row r="307" s="10" customFormat="1" ht="11.25"/>
    <row r="308" s="10" customFormat="1" ht="11.25"/>
    <row r="309" s="10" customFormat="1" ht="11.25"/>
    <row r="310" s="10" customFormat="1" ht="11.25"/>
    <row r="311" s="10" customFormat="1" ht="11.25"/>
    <row r="312" s="10" customFormat="1" ht="11.25"/>
    <row r="313" s="10" customFormat="1" ht="11.25"/>
    <row r="314" s="10" customFormat="1" ht="11.25"/>
    <row r="315" s="10" customFormat="1" ht="11.25"/>
    <row r="316" s="10" customFormat="1" ht="11.25"/>
    <row r="317" s="10" customFormat="1" ht="11.25"/>
    <row r="318" s="10" customFormat="1" ht="11.25"/>
    <row r="319" s="10" customFormat="1" ht="11.25"/>
    <row r="320" s="10" customFormat="1" ht="11.25"/>
    <row r="321" s="10" customFormat="1" ht="11.25"/>
    <row r="322" s="10" customFormat="1" ht="11.25"/>
    <row r="323" s="10" customFormat="1" ht="11.25"/>
    <row r="324" s="10" customFormat="1" ht="11.25"/>
    <row r="325" s="10" customFormat="1" ht="11.25"/>
    <row r="326" s="10" customFormat="1" ht="11.25"/>
    <row r="327" s="10" customFormat="1" ht="11.25"/>
    <row r="328" s="10" customFormat="1" ht="11.25"/>
    <row r="329" s="10" customFormat="1" ht="11.25"/>
    <row r="330" s="10" customFormat="1" ht="11.25"/>
    <row r="331" s="10" customFormat="1" ht="11.25"/>
    <row r="332" s="10" customFormat="1" ht="11.25"/>
    <row r="333" s="10" customFormat="1" ht="11.25"/>
    <row r="334" s="10" customFormat="1" ht="11.25"/>
    <row r="335" s="10" customFormat="1" ht="11.25"/>
    <row r="336" s="10" customFormat="1" ht="11.25"/>
    <row r="337" s="10" customFormat="1" ht="11.25"/>
    <row r="338" s="10" customFormat="1" ht="11.25"/>
    <row r="339" s="10" customFormat="1" ht="11.25"/>
    <row r="340" s="10" customFormat="1" ht="11.25"/>
    <row r="341" s="10" customFormat="1" ht="11.25"/>
    <row r="342" s="10" customFormat="1" ht="11.25"/>
    <row r="343" s="10" customFormat="1" ht="11.25"/>
    <row r="344" s="10" customFormat="1" ht="11.25"/>
    <row r="345" s="10" customFormat="1" ht="11.25"/>
    <row r="346" s="10" customFormat="1" ht="11.25"/>
    <row r="347" s="10" customFormat="1" ht="11.25"/>
    <row r="348" s="10" customFormat="1" ht="11.25"/>
    <row r="349" s="10" customFormat="1" ht="11.25"/>
    <row r="350" s="10" customFormat="1" ht="11.25"/>
    <row r="351" s="10" customFormat="1" ht="11.25"/>
    <row r="352" s="10" customFormat="1" ht="11.25"/>
    <row r="353" s="10" customFormat="1" ht="11.25"/>
    <row r="354" s="10" customFormat="1" ht="11.25"/>
    <row r="355" s="10" customFormat="1" ht="11.25"/>
    <row r="356" s="10" customFormat="1" ht="11.25"/>
    <row r="357" s="10" customFormat="1" ht="11.25"/>
    <row r="358" s="10" customFormat="1" ht="11.25"/>
    <row r="359" s="10" customFormat="1" ht="11.25"/>
    <row r="360" s="10" customFormat="1" ht="11.25"/>
    <row r="361" s="10" customFormat="1" ht="11.25"/>
    <row r="362" s="10" customFormat="1" ht="11.25"/>
    <row r="363" s="10" customFormat="1" ht="11.25"/>
    <row r="364" s="10" customFormat="1" ht="11.25"/>
    <row r="365" s="10" customFormat="1" ht="11.25"/>
    <row r="366" s="10" customFormat="1" ht="11.25"/>
    <row r="367" s="10" customFormat="1" ht="11.25"/>
    <row r="368" s="10" customFormat="1" ht="11.25"/>
    <row r="369" s="10" customFormat="1" ht="11.25"/>
    <row r="370" s="10" customFormat="1" ht="11.25"/>
    <row r="371" s="10" customFormat="1" ht="11.25"/>
    <row r="372" s="10" customFormat="1" ht="11.25"/>
    <row r="373" s="10" customFormat="1" ht="11.25"/>
    <row r="374" s="10" customFormat="1" ht="11.25"/>
    <row r="375" s="10" customFormat="1" ht="11.25"/>
    <row r="376" s="10" customFormat="1" ht="11.25"/>
    <row r="377" s="10" customFormat="1" ht="11.25"/>
    <row r="378" s="10" customFormat="1" ht="11.25"/>
    <row r="379" s="10" customFormat="1" ht="11.25"/>
    <row r="380" s="10" customFormat="1" ht="11.25"/>
    <row r="381" s="10" customFormat="1" ht="11.25"/>
    <row r="382" s="10" customFormat="1" ht="11.25"/>
    <row r="383" s="10" customFormat="1" ht="11.25"/>
    <row r="384" s="10" customFormat="1" ht="11.25"/>
    <row r="385" s="10" customFormat="1" ht="11.25"/>
    <row r="386" s="10" customFormat="1" ht="11.25"/>
    <row r="387" s="10" customFormat="1" ht="11.25"/>
    <row r="388" s="10" customFormat="1" ht="11.25"/>
    <row r="389" s="10" customFormat="1" ht="11.25"/>
    <row r="390" s="10" customFormat="1" ht="11.25"/>
    <row r="391" s="10" customFormat="1" ht="11.25"/>
    <row r="392" s="10" customFormat="1" ht="11.25"/>
    <row r="393" s="10" customFormat="1" ht="11.25"/>
    <row r="394" s="10" customFormat="1" ht="11.25"/>
    <row r="395" s="10" customFormat="1" ht="11.25"/>
    <row r="396" s="10" customFormat="1" ht="11.25"/>
    <row r="397" s="10" customFormat="1" ht="11.25"/>
    <row r="398" s="10" customFormat="1" ht="11.25"/>
    <row r="399" s="10" customFormat="1" ht="11.25"/>
    <row r="400" s="10" customFormat="1" ht="11.25"/>
    <row r="401" s="10" customFormat="1" ht="11.25"/>
    <row r="402" s="10" customFormat="1" ht="11.25"/>
    <row r="403" s="10" customFormat="1" ht="11.25"/>
    <row r="404" s="10" customFormat="1" ht="11.25"/>
    <row r="405" s="10" customFormat="1" ht="11.25"/>
    <row r="406" s="10" customFormat="1" ht="11.25"/>
    <row r="407" s="10" customFormat="1" ht="11.25"/>
    <row r="408" s="10" customFormat="1" ht="11.25"/>
    <row r="409" s="10" customFormat="1" ht="11.25"/>
    <row r="410" s="10" customFormat="1" ht="11.25"/>
    <row r="411" s="10" customFormat="1" ht="11.25"/>
    <row r="412" s="10" customFormat="1" ht="11.25"/>
    <row r="413" s="10" customFormat="1" ht="11.25"/>
    <row r="414" s="10" customFormat="1" ht="11.25"/>
    <row r="415" s="10" customFormat="1" ht="11.25"/>
    <row r="416" s="10" customFormat="1" ht="11.25"/>
    <row r="417" s="10" customFormat="1" ht="11.25"/>
    <row r="418" s="10" customFormat="1" ht="11.25"/>
    <row r="419" s="10" customFormat="1" ht="11.25"/>
    <row r="420" s="10" customFormat="1" ht="11.25"/>
    <row r="421" s="10" customFormat="1" ht="11.25"/>
    <row r="422" s="10" customFormat="1" ht="11.25"/>
    <row r="423" s="10" customFormat="1" ht="11.25"/>
    <row r="424" s="10" customFormat="1" ht="11.25"/>
    <row r="425" s="10" customFormat="1" ht="11.25"/>
    <row r="426" s="10" customFormat="1" ht="11.25"/>
    <row r="427" s="10" customFormat="1" ht="11.25"/>
    <row r="428" s="10" customFormat="1" ht="11.25"/>
    <row r="429" s="10" customFormat="1" ht="11.25"/>
    <row r="430" s="10" customFormat="1" ht="11.25"/>
    <row r="431" s="10" customFormat="1" ht="11.25"/>
    <row r="432" s="10" customFormat="1" ht="11.25"/>
    <row r="433" s="10" customFormat="1" ht="11.25"/>
    <row r="434" s="10" customFormat="1" ht="11.25"/>
    <row r="435" s="10" customFormat="1" ht="11.25"/>
    <row r="436" s="10" customFormat="1" ht="11.25"/>
    <row r="437" s="10" customFormat="1" ht="11.25"/>
    <row r="438" s="10" customFormat="1" ht="11.25"/>
    <row r="439" s="10" customFormat="1" ht="11.25"/>
    <row r="440" s="10" customFormat="1" ht="11.25"/>
    <row r="441" s="10" customFormat="1" ht="11.25"/>
    <row r="442" s="10" customFormat="1" ht="11.25"/>
    <row r="443" s="10" customFormat="1" ht="11.25"/>
    <row r="444" s="10" customFormat="1" ht="11.25"/>
    <row r="445" s="10" customFormat="1" ht="11.25"/>
    <row r="446" s="10" customFormat="1" ht="11.25"/>
    <row r="447" s="10" customFormat="1" ht="11.25"/>
    <row r="448" s="10" customFormat="1" ht="11.25"/>
    <row r="449" s="10" customFormat="1" ht="11.25"/>
    <row r="450" s="10" customFormat="1" ht="11.25"/>
    <row r="451" s="10" customFormat="1" ht="11.25"/>
    <row r="452" s="10" customFormat="1" ht="11.25"/>
    <row r="453" s="10" customFormat="1" ht="11.25"/>
    <row r="454" s="10" customFormat="1" ht="11.25"/>
    <row r="455" s="10" customFormat="1" ht="11.25"/>
    <row r="456" s="10" customFormat="1" ht="11.25"/>
    <row r="457" s="10" customFormat="1" ht="11.25"/>
    <row r="458" s="10" customFormat="1" ht="11.25"/>
    <row r="459" s="10" customFormat="1" ht="11.25"/>
    <row r="460" s="10" customFormat="1" ht="11.25"/>
    <row r="461" s="10" customFormat="1" ht="11.25"/>
    <row r="462" s="10" customFormat="1" ht="11.25"/>
    <row r="463" s="10" customFormat="1" ht="11.25"/>
    <row r="464" s="10" customFormat="1" ht="11.25"/>
    <row r="465" s="10" customFormat="1" ht="11.25"/>
    <row r="466" s="10" customFormat="1" ht="11.25"/>
    <row r="467" s="10" customFormat="1" ht="11.25"/>
    <row r="468" s="10" customFormat="1" ht="11.25"/>
    <row r="469" s="10" customFormat="1" ht="11.25"/>
    <row r="470" s="10" customFormat="1" ht="11.25"/>
    <row r="471" s="10" customFormat="1" ht="11.25"/>
    <row r="472" s="10" customFormat="1" ht="11.25"/>
    <row r="473" s="10" customFormat="1" ht="11.25"/>
    <row r="474" s="10" customFormat="1" ht="11.25"/>
    <row r="475" s="10" customFormat="1" ht="11.25"/>
    <row r="476" s="10" customFormat="1" ht="11.25"/>
    <row r="477" s="10" customFormat="1" ht="11.25"/>
    <row r="478" s="10" customFormat="1" ht="11.25"/>
    <row r="479" s="10" customFormat="1" ht="11.25"/>
    <row r="480" s="10" customFormat="1" ht="11.25"/>
    <row r="481" s="10" customFormat="1" ht="11.25"/>
    <row r="482" s="10" customFormat="1" ht="11.25"/>
    <row r="483" s="10" customFormat="1" ht="11.25"/>
    <row r="484" s="10" customFormat="1" ht="11.25"/>
    <row r="485" s="10" customFormat="1" ht="11.25"/>
    <row r="486" s="10" customFormat="1" ht="11.25"/>
    <row r="487" s="10" customFormat="1" ht="11.25"/>
    <row r="488" s="10" customFormat="1" ht="11.25"/>
    <row r="489" s="10" customFormat="1" ht="11.25"/>
    <row r="490" s="10" customFormat="1" ht="11.25"/>
    <row r="491" s="10" customFormat="1" ht="11.25"/>
    <row r="492" s="10" customFormat="1" ht="11.25"/>
    <row r="493" s="10" customFormat="1" ht="11.25"/>
    <row r="494" s="10" customFormat="1" ht="11.25"/>
    <row r="495" s="10" customFormat="1" ht="11.25"/>
    <row r="496" s="10" customFormat="1" ht="11.25"/>
    <row r="497" s="10" customFormat="1" ht="11.25"/>
    <row r="498" s="10" customFormat="1" ht="11.25"/>
    <row r="499" s="10" customFormat="1" ht="11.25"/>
    <row r="500" s="10" customFormat="1" ht="11.25"/>
    <row r="501" s="10" customFormat="1" ht="11.25"/>
    <row r="502" s="10" customFormat="1" ht="11.25"/>
    <row r="503" s="10" customFormat="1" ht="11.25"/>
    <row r="504" s="10" customFormat="1" ht="11.25"/>
    <row r="505" s="10" customFormat="1" ht="11.25"/>
    <row r="506" s="10" customFormat="1" ht="11.25"/>
    <row r="507" s="10" customFormat="1" ht="11.25"/>
    <row r="508" s="10" customFormat="1" ht="11.25"/>
    <row r="509" s="10" customFormat="1" ht="11.25"/>
    <row r="510" s="10" customFormat="1" ht="11.25"/>
    <row r="511" s="10" customFormat="1" ht="11.25"/>
    <row r="512" s="10" customFormat="1" ht="11.25"/>
    <row r="513" s="10" customFormat="1" ht="11.25"/>
    <row r="514" s="10" customFormat="1" ht="11.25"/>
    <row r="515" s="10" customFormat="1" ht="11.25"/>
    <row r="516" s="10" customFormat="1" ht="11.25"/>
    <row r="517" s="10" customFormat="1" ht="11.25"/>
    <row r="518" s="10" customFormat="1" ht="11.25"/>
    <row r="519" s="10" customFormat="1" ht="11.25"/>
    <row r="520" s="10" customFormat="1" ht="11.25"/>
    <row r="521" s="10" customFormat="1" ht="11.25"/>
    <row r="522" s="10" customFormat="1" ht="11.25"/>
    <row r="523" s="10" customFormat="1" ht="11.25"/>
    <row r="524" s="10" customFormat="1" ht="11.25"/>
    <row r="525" s="10" customFormat="1" ht="11.25"/>
    <row r="526" s="10" customFormat="1" ht="11.25"/>
    <row r="527" s="10" customFormat="1" ht="11.25"/>
    <row r="528" s="10" customFormat="1" ht="11.25"/>
    <row r="529" s="10" customFormat="1" ht="11.25"/>
    <row r="530" s="10" customFormat="1" ht="11.25"/>
    <row r="531" s="10" customFormat="1" ht="11.25"/>
    <row r="532" s="10" customFormat="1" ht="11.25"/>
    <row r="533" s="10" customFormat="1" ht="11.25"/>
    <row r="534" s="10" customFormat="1" ht="11.25"/>
    <row r="535" s="10" customFormat="1" ht="11.25"/>
    <row r="536" s="10" customFormat="1" ht="11.25"/>
    <row r="537" s="10" customFormat="1" ht="11.25"/>
    <row r="538" s="10" customFormat="1" ht="11.25"/>
    <row r="539" s="10" customFormat="1" ht="11.25"/>
    <row r="540" s="10" customFormat="1" ht="11.25"/>
    <row r="541" s="10" customFormat="1" ht="11.25"/>
    <row r="542" s="10" customFormat="1" ht="11.25"/>
    <row r="543" s="10" customFormat="1" ht="11.25"/>
    <row r="544" s="10" customFormat="1" ht="11.25"/>
    <row r="545" s="10" customFormat="1" ht="11.25"/>
    <row r="546" s="10" customFormat="1" ht="11.25"/>
    <row r="547" s="10" customFormat="1" ht="11.25"/>
    <row r="548" s="10" customFormat="1" ht="11.25"/>
    <row r="549" s="10" customFormat="1" ht="11.25"/>
    <row r="550" s="10" customFormat="1" ht="11.25"/>
    <row r="551" s="10" customFormat="1" ht="11.25"/>
    <row r="552" s="10" customFormat="1" ht="11.25"/>
    <row r="553" s="10" customFormat="1" ht="11.25"/>
    <row r="554" s="10" customFormat="1" ht="11.25"/>
    <row r="555" s="10" customFormat="1" ht="11.25"/>
    <row r="556" s="10" customFormat="1" ht="11.25"/>
    <row r="557" s="10" customFormat="1" ht="11.25"/>
    <row r="558" s="10" customFormat="1" ht="11.25"/>
    <row r="559" s="10" customFormat="1" ht="11.25"/>
    <row r="560" s="10" customFormat="1" ht="11.25"/>
    <row r="561" s="10" customFormat="1" ht="11.25"/>
    <row r="562" s="10" customFormat="1" ht="11.25"/>
    <row r="563" s="10" customFormat="1" ht="11.25"/>
    <row r="564" s="10" customFormat="1" ht="11.25"/>
    <row r="565" s="10" customFormat="1" ht="11.25"/>
    <row r="566" s="10" customFormat="1" ht="11.25"/>
    <row r="567" s="10" customFormat="1" ht="11.25"/>
    <row r="568" s="10" customFormat="1" ht="11.25"/>
    <row r="569" s="10" customFormat="1" ht="11.25"/>
    <row r="570" s="10" customFormat="1" ht="11.25"/>
    <row r="571" s="10" customFormat="1" ht="11.25"/>
    <row r="572" s="10" customFormat="1" ht="11.25"/>
    <row r="573" s="10" customFormat="1" ht="11.25"/>
    <row r="574" s="10" customFormat="1" ht="11.25"/>
    <row r="575" s="10" customFormat="1" ht="11.25"/>
    <row r="576" s="10" customFormat="1" ht="11.25"/>
    <row r="577" s="10" customFormat="1" ht="11.25"/>
    <row r="578" s="10" customFormat="1" ht="11.25"/>
    <row r="579" s="10" customFormat="1" ht="11.25"/>
    <row r="580" s="10" customFormat="1" ht="11.25"/>
    <row r="581" s="10" customFormat="1" ht="11.25"/>
    <row r="582" s="10" customFormat="1" ht="11.25"/>
    <row r="583" s="10" customFormat="1" ht="11.25"/>
    <row r="584" s="10" customFormat="1" ht="11.25"/>
    <row r="585" s="10" customFormat="1" ht="11.25"/>
    <row r="586" s="10" customFormat="1" ht="11.25"/>
    <row r="587" s="10" customFormat="1" ht="11.25"/>
    <row r="588" s="10" customFormat="1" ht="11.25"/>
    <row r="589" s="10" customFormat="1" ht="11.25"/>
    <row r="590" s="10" customFormat="1" ht="11.25"/>
    <row r="591" s="10" customFormat="1" ht="11.25"/>
    <row r="592" s="10" customFormat="1" ht="11.25"/>
    <row r="593" s="10" customFormat="1" ht="11.25"/>
    <row r="594" s="10" customFormat="1" ht="11.25"/>
    <row r="595" s="10" customFormat="1" ht="11.25"/>
    <row r="596" s="10" customFormat="1" ht="11.25"/>
    <row r="597" s="10" customFormat="1" ht="11.25"/>
    <row r="598" s="10" customFormat="1" ht="11.25"/>
    <row r="599" s="10" customFormat="1" ht="11.25"/>
    <row r="600" s="10" customFormat="1" ht="11.25"/>
    <row r="601" s="10" customFormat="1" ht="11.25"/>
    <row r="602" s="10" customFormat="1" ht="11.25"/>
    <row r="603" s="10" customFormat="1" ht="11.25"/>
    <row r="604" s="10" customFormat="1" ht="11.25"/>
    <row r="605" s="10" customFormat="1" ht="11.25"/>
    <row r="606" s="10" customFormat="1" ht="11.25"/>
    <row r="607" s="10" customFormat="1" ht="11.25"/>
    <row r="608" s="10" customFormat="1" ht="11.25"/>
    <row r="609" s="10" customFormat="1" ht="11.25"/>
    <row r="610" s="10" customFormat="1" ht="11.25"/>
    <row r="611" s="10" customFormat="1" ht="11.25"/>
    <row r="612" s="10" customFormat="1" ht="11.25"/>
    <row r="613" s="10" customFormat="1" ht="11.25"/>
    <row r="614" s="10" customFormat="1" ht="11.25"/>
    <row r="615" s="10" customFormat="1" ht="11.25"/>
    <row r="616" s="10" customFormat="1" ht="11.25"/>
    <row r="617" s="10" customFormat="1" ht="11.25"/>
    <row r="618" s="10" customFormat="1" ht="11.25"/>
    <row r="619" s="10" customFormat="1" ht="11.25"/>
    <row r="620" s="10" customFormat="1" ht="11.25"/>
    <row r="621" s="10" customFormat="1" ht="11.25"/>
    <row r="622" s="10" customFormat="1" ht="11.25"/>
    <row r="623" s="10" customFormat="1" ht="11.25"/>
    <row r="624" s="10" customFormat="1" ht="11.25"/>
    <row r="625" s="10" customFormat="1" ht="11.25"/>
    <row r="626" s="10" customFormat="1" ht="11.25"/>
    <row r="627" s="10" customFormat="1" ht="11.25"/>
    <row r="628" s="10" customFormat="1" ht="11.25"/>
    <row r="629" s="10" customFormat="1" ht="11.25"/>
    <row r="630" s="10" customFormat="1" ht="11.25"/>
    <row r="631" s="10" customFormat="1" ht="11.25"/>
    <row r="632" s="10" customFormat="1" ht="11.25"/>
    <row r="633" s="10" customFormat="1" ht="11.25"/>
    <row r="634" s="10" customFormat="1" ht="11.25"/>
    <row r="635" s="10" customFormat="1" ht="11.25"/>
    <row r="636" s="10" customFormat="1" ht="11.25"/>
    <row r="637" s="10" customFormat="1" ht="11.25"/>
    <row r="638" s="10" customFormat="1" ht="11.25"/>
    <row r="639" s="10" customFormat="1" ht="11.25"/>
    <row r="640" s="10" customFormat="1" ht="11.25"/>
    <row r="641" s="10" customFormat="1" ht="11.25"/>
    <row r="642" s="10" customFormat="1" ht="11.25"/>
    <row r="643" s="10" customFormat="1" ht="11.25"/>
    <row r="644" s="10" customFormat="1" ht="11.25"/>
    <row r="645" s="10" customFormat="1" ht="11.25"/>
    <row r="646" s="10" customFormat="1" ht="11.25"/>
    <row r="647" s="10" customFormat="1" ht="11.25"/>
    <row r="648" s="10" customFormat="1" ht="11.25"/>
    <row r="649" s="10" customFormat="1" ht="11.25"/>
    <row r="650" s="10" customFormat="1" ht="11.25"/>
    <row r="651" s="10" customFormat="1" ht="11.25"/>
    <row r="652" s="10" customFormat="1" ht="11.25"/>
    <row r="653" s="10" customFormat="1" ht="11.25"/>
    <row r="654" s="10" customFormat="1" ht="11.25"/>
    <row r="655" s="10" customFormat="1" ht="11.25"/>
    <row r="656" s="10" customFormat="1" ht="11.25"/>
    <row r="657" s="10" customFormat="1" ht="11.25"/>
    <row r="658" s="10" customFormat="1" ht="11.25"/>
    <row r="659" s="10" customFormat="1" ht="11.25"/>
    <row r="660" s="10" customFormat="1" ht="11.25"/>
    <row r="661" s="10" customFormat="1" ht="11.25"/>
    <row r="662" s="10" customFormat="1" ht="11.25"/>
    <row r="663" s="10" customFormat="1" ht="11.25"/>
    <row r="664" s="10" customFormat="1" ht="11.25"/>
    <row r="665" s="10" customFormat="1" ht="11.25"/>
    <row r="666" s="10" customFormat="1" ht="11.25"/>
    <row r="667" s="10" customFormat="1" ht="11.25"/>
    <row r="668" s="10" customFormat="1" ht="11.25"/>
    <row r="669" s="10" customFormat="1" ht="11.25"/>
    <row r="670" s="10" customFormat="1" ht="11.25"/>
    <row r="671" s="10" customFormat="1" ht="11.25"/>
    <row r="672" s="10" customFormat="1" ht="11.25"/>
    <row r="673" s="10" customFormat="1" ht="11.25"/>
    <row r="674" s="10" customFormat="1" ht="11.25"/>
    <row r="675" s="10" customFormat="1" ht="11.25"/>
    <row r="676" s="10" customFormat="1" ht="11.25"/>
    <row r="677" s="10" customFormat="1" ht="11.25"/>
    <row r="678" s="10" customFormat="1" ht="11.25"/>
    <row r="679" s="10" customFormat="1" ht="11.25"/>
    <row r="680" s="10" customFormat="1" ht="11.25"/>
    <row r="681" s="10" customFormat="1" ht="11.25"/>
    <row r="682" s="10" customFormat="1" ht="11.25"/>
    <row r="683" s="10" customFormat="1" ht="11.25"/>
    <row r="684" s="10" customFormat="1" ht="11.25"/>
    <row r="685" s="10" customFormat="1" ht="11.25"/>
    <row r="686" s="10" customFormat="1" ht="11.25"/>
    <row r="687" s="10" customFormat="1" ht="11.25"/>
    <row r="688" s="10" customFormat="1" ht="11.25"/>
    <row r="689" s="10" customFormat="1" ht="11.25"/>
    <row r="690" s="10" customFormat="1" ht="11.25"/>
    <row r="691" s="10" customFormat="1" ht="11.25"/>
    <row r="692" s="10" customFormat="1" ht="11.25"/>
    <row r="693" s="10" customFormat="1" ht="11.25"/>
    <row r="694" s="10" customFormat="1" ht="11.25"/>
    <row r="695" s="10" customFormat="1" ht="11.25"/>
    <row r="696" s="10" customFormat="1" ht="11.25"/>
    <row r="697" s="10" customFormat="1" ht="11.25"/>
    <row r="698" s="10" customFormat="1" ht="11.25"/>
    <row r="699" s="10" customFormat="1" ht="11.25"/>
    <row r="700" s="10" customFormat="1" ht="11.25"/>
    <row r="701" s="10" customFormat="1" ht="11.25"/>
    <row r="702" s="10" customFormat="1" ht="11.25"/>
    <row r="703" s="10" customFormat="1" ht="11.25"/>
    <row r="704" s="10" customFormat="1" ht="11.25"/>
    <row r="705" s="10" customFormat="1" ht="11.25"/>
    <row r="706" s="10" customFormat="1" ht="11.25"/>
    <row r="707" s="10" customFormat="1" ht="11.25"/>
    <row r="708" s="10" customFormat="1" ht="11.25"/>
    <row r="709" s="10" customFormat="1" ht="11.25"/>
    <row r="710" s="10" customFormat="1" ht="11.25"/>
    <row r="711" s="10" customFormat="1" ht="11.25"/>
    <row r="712" s="10" customFormat="1" ht="11.25"/>
    <row r="713" s="10" customFormat="1" ht="11.25"/>
    <row r="714" s="10" customFormat="1" ht="11.25"/>
    <row r="715" s="10" customFormat="1" ht="11.25"/>
    <row r="716" s="10" customFormat="1" ht="11.25"/>
    <row r="717" s="10" customFormat="1" ht="11.25"/>
    <row r="718" s="10" customFormat="1" ht="11.25"/>
    <row r="719" s="10" customFormat="1" ht="11.25"/>
    <row r="720" s="10" customFormat="1" ht="11.25"/>
    <row r="721" s="10" customFormat="1" ht="11.25"/>
    <row r="722" s="10" customFormat="1" ht="11.25"/>
    <row r="723" s="10" customFormat="1" ht="11.25"/>
    <row r="724" s="10" customFormat="1" ht="11.25"/>
    <row r="725" s="10" customFormat="1" ht="11.25"/>
    <row r="726" s="10" customFormat="1" ht="11.25"/>
    <row r="727" s="10" customFormat="1" ht="11.25"/>
    <row r="728" s="10" customFormat="1" ht="11.25"/>
    <row r="729" s="10" customFormat="1" ht="11.25"/>
    <row r="730" s="10" customFormat="1" ht="11.25"/>
    <row r="731" s="10" customFormat="1" ht="11.25"/>
    <row r="732" s="10" customFormat="1" ht="11.25"/>
    <row r="733" s="10" customFormat="1" ht="11.25"/>
    <row r="734" s="10" customFormat="1" ht="11.25"/>
    <row r="735" s="10" customFormat="1" ht="11.25"/>
    <row r="736" s="10" customFormat="1" ht="11.25"/>
    <row r="737" s="10" customFormat="1" ht="11.25"/>
    <row r="738" s="10" customFormat="1" ht="11.25"/>
    <row r="739" s="10" customFormat="1" ht="11.25"/>
    <row r="740" s="10" customFormat="1" ht="11.25"/>
    <row r="741" s="10" customFormat="1" ht="11.25"/>
    <row r="742" s="10" customFormat="1" ht="11.25"/>
    <row r="743" s="10" customFormat="1" ht="11.25"/>
    <row r="744" s="10" customFormat="1" ht="11.25"/>
    <row r="745" s="10" customFormat="1" ht="11.25"/>
    <row r="746" s="10" customFormat="1" ht="11.25"/>
    <row r="747" s="10" customFormat="1" ht="11.25"/>
    <row r="748" s="10" customFormat="1" ht="11.25"/>
    <row r="749" s="10" customFormat="1" ht="11.25"/>
    <row r="750" s="10" customFormat="1" ht="11.25"/>
    <row r="751" s="10" customFormat="1" ht="11.25"/>
    <row r="752" s="10" customFormat="1" ht="11.25"/>
    <row r="753" s="10" customFormat="1" ht="11.25"/>
    <row r="754" s="10" customFormat="1" ht="11.25"/>
    <row r="755" s="10" customFormat="1" ht="11.25"/>
    <row r="756" s="10" customFormat="1" ht="11.25"/>
    <row r="757" s="10" customFormat="1" ht="11.25"/>
    <row r="758" s="10" customFormat="1" ht="11.25"/>
    <row r="759" s="10" customFormat="1" ht="11.25"/>
    <row r="760" s="10" customFormat="1" ht="11.25"/>
    <row r="761" s="10" customFormat="1" ht="11.25"/>
    <row r="762" s="10" customFormat="1" ht="11.25"/>
    <row r="763" s="10" customFormat="1" ht="11.25"/>
    <row r="764" s="10" customFormat="1" ht="11.25"/>
    <row r="765" s="10" customFormat="1" ht="11.25"/>
    <row r="766" s="10" customFormat="1" ht="11.25"/>
    <row r="767" s="10" customFormat="1" ht="11.25"/>
    <row r="768" s="10" customFormat="1" ht="11.25"/>
    <row r="769" s="10" customFormat="1" ht="11.25"/>
    <row r="770" s="10" customFormat="1" ht="11.25"/>
    <row r="771" s="10" customFormat="1" ht="11.25"/>
    <row r="772" s="10" customFormat="1" ht="11.25"/>
    <row r="773" s="10" customFormat="1" ht="11.25"/>
    <row r="774" s="10" customFormat="1" ht="11.25"/>
    <row r="775" s="10" customFormat="1" ht="11.25"/>
    <row r="776" s="10" customFormat="1" ht="11.25"/>
    <row r="777" s="10" customFormat="1" ht="11.25"/>
    <row r="778" s="10" customFormat="1" ht="11.25"/>
    <row r="779" s="10" customFormat="1" ht="11.25"/>
    <row r="780" s="10" customFormat="1" ht="11.25"/>
    <row r="781" s="10" customFormat="1" ht="11.25"/>
    <row r="782" s="10" customFormat="1" ht="11.25"/>
    <row r="783" s="10" customFormat="1" ht="11.25"/>
    <row r="784" s="10" customFormat="1" ht="11.25"/>
    <row r="785" s="10" customFormat="1" ht="11.25"/>
    <row r="786" s="10" customFormat="1" ht="11.25"/>
    <row r="787" s="10" customFormat="1" ht="11.25"/>
    <row r="788" s="10" customFormat="1" ht="11.25"/>
    <row r="789" s="10" customFormat="1" ht="11.25"/>
    <row r="790" s="10" customFormat="1" ht="11.25"/>
    <row r="791" s="10" customFormat="1" ht="11.25"/>
    <row r="792" s="10" customFormat="1" ht="11.25"/>
    <row r="793" s="10" customFormat="1" ht="11.25"/>
    <row r="794" s="10" customFormat="1" ht="11.25"/>
    <row r="795" s="10" customFormat="1" ht="11.25"/>
    <row r="796" s="10" customFormat="1" ht="11.25"/>
    <row r="797" s="10" customFormat="1" ht="11.25"/>
    <row r="798" s="10" customFormat="1" ht="11.25"/>
    <row r="799" s="10" customFormat="1" ht="11.25"/>
    <row r="800" s="10" customFormat="1" ht="11.25"/>
    <row r="801" s="10" customFormat="1" ht="11.25"/>
    <row r="802" s="10" customFormat="1" ht="11.25"/>
    <row r="803" s="10" customFormat="1" ht="11.25"/>
    <row r="804" s="10" customFormat="1" ht="11.25"/>
    <row r="805" s="10" customFormat="1" ht="11.25"/>
    <row r="806" s="10" customFormat="1" ht="11.25"/>
    <row r="807" s="10" customFormat="1" ht="11.25"/>
    <row r="808" s="10" customFormat="1" ht="11.25"/>
    <row r="809" s="10" customFormat="1" ht="11.25"/>
    <row r="810" s="10" customFormat="1" ht="11.25"/>
    <row r="811" s="10" customFormat="1" ht="11.25"/>
    <row r="812" s="10" customFormat="1" ht="11.25"/>
    <row r="813" s="10" customFormat="1" ht="11.25"/>
    <row r="814" s="10" customFormat="1" ht="11.25"/>
    <row r="815" s="10" customFormat="1" ht="11.25"/>
    <row r="816" s="10" customFormat="1" ht="11.25"/>
    <row r="817" s="10" customFormat="1" ht="11.25"/>
    <row r="818" s="10" customFormat="1" ht="11.25"/>
    <row r="819" s="10" customFormat="1" ht="11.25"/>
    <row r="820" s="10" customFormat="1" ht="11.25"/>
    <row r="821" s="10" customFormat="1" ht="11.25"/>
    <row r="822" s="10" customFormat="1" ht="11.25"/>
    <row r="823" s="10" customFormat="1" ht="11.25"/>
    <row r="824" s="10" customFormat="1" ht="11.25"/>
    <row r="825" s="10" customFormat="1" ht="11.25"/>
    <row r="826" s="10" customFormat="1" ht="11.25"/>
    <row r="827" s="10" customFormat="1" ht="11.25"/>
    <row r="828" s="10" customFormat="1" ht="11.25"/>
    <row r="829" s="10" customFormat="1" ht="11.25"/>
    <row r="830" s="10" customFormat="1" ht="11.25"/>
    <row r="831" s="10" customFormat="1" ht="11.25"/>
    <row r="832" s="10" customFormat="1" ht="11.25"/>
    <row r="833" s="10" customFormat="1" ht="11.25"/>
    <row r="834" s="10" customFormat="1" ht="11.25"/>
    <row r="835" s="10" customFormat="1" ht="11.25"/>
    <row r="836" s="10" customFormat="1" ht="11.25"/>
    <row r="837" s="10" customFormat="1" ht="11.25"/>
    <row r="838" s="10" customFormat="1" ht="11.25"/>
    <row r="839" s="10" customFormat="1" ht="11.25"/>
    <row r="840" s="10" customFormat="1" ht="11.25"/>
    <row r="841" s="10" customFormat="1" ht="11.25"/>
    <row r="842" s="10" customFormat="1" ht="11.25"/>
    <row r="843" s="10" customFormat="1" ht="11.25"/>
    <row r="844" s="10" customFormat="1" ht="11.25"/>
    <row r="845" s="10" customFormat="1" ht="11.25"/>
    <row r="846" s="10" customFormat="1" ht="11.25"/>
    <row r="847" s="10" customFormat="1" ht="11.25"/>
    <row r="848" s="10" customFormat="1" ht="11.25"/>
    <row r="849" s="10" customFormat="1" ht="11.25"/>
    <row r="850" s="10" customFormat="1" ht="11.25"/>
    <row r="851" s="10" customFormat="1" ht="11.25"/>
    <row r="852" s="10" customFormat="1" ht="11.25"/>
    <row r="853" s="10" customFormat="1" ht="11.25"/>
    <row r="854" s="10" customFormat="1" ht="11.25"/>
    <row r="855" s="10" customFormat="1" ht="11.25"/>
    <row r="856" s="10" customFormat="1" ht="11.25"/>
    <row r="857" s="10" customFormat="1" ht="11.25"/>
    <row r="858" s="10" customFormat="1" ht="11.25"/>
    <row r="859" s="10" customFormat="1" ht="11.25"/>
    <row r="860" s="10" customFormat="1" ht="11.25"/>
    <row r="861" s="10" customFormat="1" ht="11.25"/>
    <row r="862" s="10" customFormat="1" ht="11.25"/>
    <row r="863" s="10" customFormat="1" ht="11.25"/>
    <row r="864" s="10" customFormat="1" ht="11.25"/>
    <row r="865" s="10" customFormat="1" ht="11.25"/>
    <row r="866" s="10" customFormat="1" ht="11.25"/>
    <row r="867" s="10" customFormat="1" ht="11.25"/>
    <row r="868" s="10" customFormat="1" ht="11.25"/>
    <row r="869" s="10" customFormat="1" ht="11.25"/>
    <row r="870" s="10" customFormat="1" ht="11.25"/>
    <row r="871" s="10" customFormat="1" ht="11.25"/>
    <row r="872" s="10" customFormat="1" ht="11.25"/>
    <row r="873" s="10" customFormat="1" ht="11.25"/>
    <row r="874" s="10" customFormat="1" ht="11.25"/>
    <row r="875" s="10" customFormat="1" ht="11.25"/>
    <row r="876" s="10" customFormat="1" ht="11.25"/>
    <row r="877" s="10" customFormat="1" ht="11.25"/>
    <row r="878" s="10" customFormat="1" ht="11.25"/>
    <row r="879" s="10" customFormat="1" ht="11.25"/>
    <row r="880" s="10" customFormat="1" ht="11.25"/>
    <row r="881" s="10" customFormat="1" ht="11.25"/>
    <row r="882" s="10" customFormat="1" ht="11.25"/>
    <row r="883" s="10" customFormat="1" ht="11.25"/>
    <row r="884" s="10" customFormat="1" ht="11.25"/>
    <row r="885" s="10" customFormat="1" ht="11.25"/>
    <row r="886" s="10" customFormat="1" ht="11.25"/>
    <row r="887" s="10" customFormat="1" ht="11.25"/>
    <row r="888" s="10" customFormat="1" ht="11.25"/>
    <row r="889" s="10" customFormat="1" ht="11.25"/>
    <row r="890" s="10" customFormat="1" ht="11.25"/>
    <row r="891" s="10" customFormat="1" ht="11.25"/>
    <row r="892" s="10" customFormat="1" ht="11.25"/>
    <row r="893" s="10" customFormat="1" ht="11.25"/>
    <row r="894" s="10" customFormat="1" ht="11.25"/>
    <row r="895" s="10" customFormat="1" ht="11.25"/>
    <row r="896" s="10" customFormat="1" ht="11.25"/>
    <row r="897" s="10" customFormat="1" ht="11.25"/>
    <row r="898" s="10" customFormat="1" ht="11.25"/>
    <row r="899" s="10" customFormat="1" ht="11.25"/>
    <row r="900" s="10" customFormat="1" ht="11.25"/>
    <row r="901" s="10" customFormat="1" ht="11.25"/>
    <row r="902" s="10" customFormat="1" ht="11.25"/>
    <row r="903" s="10" customFormat="1" ht="11.25"/>
    <row r="904" s="10" customFormat="1" ht="11.25"/>
    <row r="905" s="10" customFormat="1" ht="11.25"/>
    <row r="906" s="10" customFormat="1" ht="11.25"/>
    <row r="907" s="10" customFormat="1" ht="11.25"/>
    <row r="908" s="10" customFormat="1" ht="11.25"/>
    <row r="909" s="10" customFormat="1" ht="11.25"/>
    <row r="910" s="10" customFormat="1" ht="11.25"/>
    <row r="911" s="10" customFormat="1" ht="11.25"/>
    <row r="912" s="10" customFormat="1" ht="11.25"/>
    <row r="913" s="10" customFormat="1" ht="11.25"/>
    <row r="914" s="10" customFormat="1" ht="11.25"/>
    <row r="915" s="10" customFormat="1" ht="11.25"/>
    <row r="916" s="10" customFormat="1" ht="11.25"/>
    <row r="917" s="10" customFormat="1" ht="11.25"/>
    <row r="918" s="10" customFormat="1" ht="11.25"/>
    <row r="919" s="10" customFormat="1" ht="11.25"/>
    <row r="920" s="10" customFormat="1" ht="11.25"/>
    <row r="921" s="10" customFormat="1" ht="11.25"/>
    <row r="922" s="10" customFormat="1" ht="11.25"/>
    <row r="923" s="10" customFormat="1" ht="11.25"/>
    <row r="924" s="10" customFormat="1" ht="11.25"/>
    <row r="925" s="10" customFormat="1" ht="11.25"/>
    <row r="926" s="10" customFormat="1" ht="11.25"/>
    <row r="927" s="10" customFormat="1" ht="11.25"/>
    <row r="928" s="10" customFormat="1" ht="11.25"/>
    <row r="929" s="10" customFormat="1" ht="11.25"/>
    <row r="930" s="10" customFormat="1" ht="11.25"/>
    <row r="931" s="10" customFormat="1" ht="11.25"/>
    <row r="932" s="10" customFormat="1" ht="11.25"/>
    <row r="933" s="10" customFormat="1" ht="11.25"/>
    <row r="934" s="10" customFormat="1" ht="11.25"/>
    <row r="935" s="10" customFormat="1" ht="11.25"/>
    <row r="936" s="10" customFormat="1" ht="11.25"/>
    <row r="937" s="10" customFormat="1" ht="11.25"/>
    <row r="938" s="10" customFormat="1" ht="11.25"/>
    <row r="939" s="10" customFormat="1" ht="11.25"/>
    <row r="940" s="10" customFormat="1" ht="11.25"/>
    <row r="941" s="10" customFormat="1" ht="11.25"/>
    <row r="942" s="10" customFormat="1" ht="11.25"/>
    <row r="943" s="10" customFormat="1" ht="11.25"/>
    <row r="944" s="10" customFormat="1" ht="11.25"/>
    <row r="945" s="10" customFormat="1" ht="11.25"/>
    <row r="946" s="10" customFormat="1" ht="11.25"/>
    <row r="947" s="10" customFormat="1" ht="11.25"/>
    <row r="948" s="10" customFormat="1" ht="11.25"/>
    <row r="949" s="10" customFormat="1" ht="11.25"/>
    <row r="950" s="10" customFormat="1" ht="11.25"/>
    <row r="951" s="10" customFormat="1" ht="11.25"/>
    <row r="952" s="10" customFormat="1" ht="11.25"/>
    <row r="953" s="10" customFormat="1" ht="11.25"/>
    <row r="954" s="10" customFormat="1" ht="11.25"/>
    <row r="955" s="10" customFormat="1" ht="11.25"/>
    <row r="956" s="10" customFormat="1" ht="11.25"/>
    <row r="957" s="10" customFormat="1" ht="11.25"/>
    <row r="958" s="10" customFormat="1" ht="11.25"/>
    <row r="959" s="10" customFormat="1" ht="11.25"/>
    <row r="960" s="10" customFormat="1" ht="11.25"/>
    <row r="961" s="10" customFormat="1" ht="11.25"/>
    <row r="962" s="10" customFormat="1" ht="11.25"/>
    <row r="963" s="10" customFormat="1" ht="11.25"/>
    <row r="964" s="10" customFormat="1" ht="11.25"/>
    <row r="965" s="10" customFormat="1" ht="11.25"/>
    <row r="966" s="10" customFormat="1" ht="11.25"/>
    <row r="967" s="10" customFormat="1" ht="11.25"/>
    <row r="968" s="10" customFormat="1" ht="11.25"/>
    <row r="969" s="10" customFormat="1" ht="11.25"/>
    <row r="970" s="10" customFormat="1" ht="11.25"/>
    <row r="971" s="10" customFormat="1" ht="11.25"/>
    <row r="972" s="10" customFormat="1" ht="11.25"/>
    <row r="973" s="10" customFormat="1" ht="11.25"/>
    <row r="974" s="10" customFormat="1" ht="11.25"/>
    <row r="975" s="10" customFormat="1" ht="11.25"/>
    <row r="976" s="10" customFormat="1" ht="11.25"/>
    <row r="977" s="10" customFormat="1" ht="11.25"/>
    <row r="978" s="10" customFormat="1" ht="11.25"/>
    <row r="979" s="10" customFormat="1" ht="11.25"/>
    <row r="980" s="10" customFormat="1" ht="11.25"/>
    <row r="981" s="10" customFormat="1" ht="11.25"/>
    <row r="982" s="10" customFormat="1" ht="11.25"/>
    <row r="983" s="10" customFormat="1" ht="11.25"/>
    <row r="984" s="10" customFormat="1" ht="11.25"/>
    <row r="985" s="10" customFormat="1" ht="11.25"/>
    <row r="986" s="10" customFormat="1" ht="11.25"/>
    <row r="987" s="10" customFormat="1" ht="11.25"/>
    <row r="988" s="10" customFormat="1" ht="11.25"/>
    <row r="989" s="10" customFormat="1" ht="11.25"/>
    <row r="990" s="10" customFormat="1" ht="11.25"/>
    <row r="991" s="10" customFormat="1" ht="11.25"/>
    <row r="992" s="10" customFormat="1" ht="11.25"/>
    <row r="993" s="10" customFormat="1" ht="11.25"/>
    <row r="994" s="10" customFormat="1" ht="11.25"/>
    <row r="995" s="10" customFormat="1" ht="11.25"/>
    <row r="996" s="10" customFormat="1" ht="11.25"/>
    <row r="997" s="10" customFormat="1" ht="11.25"/>
    <row r="998" s="10" customFormat="1" ht="11.25"/>
    <row r="999" s="10" customFormat="1" ht="11.25"/>
    <row r="1000" s="10" customFormat="1" ht="11.25"/>
    <row r="1001" s="10" customFormat="1" ht="11.25"/>
    <row r="1002" s="10" customFormat="1" ht="11.25"/>
    <row r="1003" s="10" customFormat="1" ht="11.25"/>
    <row r="1004" s="10" customFormat="1" ht="11.25"/>
    <row r="1005" s="10" customFormat="1" ht="11.25"/>
    <row r="1006" s="10" customFormat="1" ht="11.25"/>
    <row r="1007" s="10" customFormat="1" ht="11.25"/>
    <row r="1008" s="10" customFormat="1" ht="11.25"/>
    <row r="1009" s="10" customFormat="1" ht="11.25"/>
    <row r="1010" s="10" customFormat="1" ht="11.25"/>
    <row r="1011" s="10" customFormat="1" ht="11.25"/>
    <row r="1012" s="10" customFormat="1" ht="11.25"/>
    <row r="1013" s="10" customFormat="1" ht="11.25"/>
    <row r="1014" s="10" customFormat="1" ht="11.25"/>
    <row r="1015" s="10" customFormat="1" ht="11.25"/>
    <row r="1016" s="10" customFormat="1" ht="11.25"/>
    <row r="1017" s="10" customFormat="1" ht="11.25"/>
    <row r="1018" s="10" customFormat="1" ht="11.25"/>
    <row r="1019" s="10" customFormat="1" ht="11.25"/>
    <row r="1020" s="10" customFormat="1" ht="11.25"/>
    <row r="1021" s="10" customFormat="1" ht="11.25"/>
    <row r="1022" s="10" customFormat="1" ht="11.25"/>
    <row r="1023" s="10" customFormat="1" ht="11.25"/>
    <row r="1024" s="10" customFormat="1" ht="11.25"/>
    <row r="1025" s="10" customFormat="1" ht="11.25"/>
    <row r="1026" s="10" customFormat="1" ht="11.25"/>
    <row r="1027" s="10" customFormat="1" ht="11.25"/>
    <row r="1028" s="10" customFormat="1" ht="11.25"/>
    <row r="1029" s="10" customFormat="1" ht="11.25"/>
    <row r="1030" s="10" customFormat="1" ht="11.25"/>
    <row r="1031" s="10" customFormat="1" ht="11.25"/>
    <row r="1032" s="10" customFormat="1" ht="11.25"/>
    <row r="1033" s="10" customFormat="1" ht="11.25"/>
    <row r="1034" s="10" customFormat="1" ht="11.25"/>
    <row r="1035" s="10" customFormat="1" ht="11.25"/>
    <row r="1036" s="10" customFormat="1" ht="11.25"/>
    <row r="1037" s="10" customFormat="1" ht="11.25"/>
    <row r="1038" s="10" customFormat="1" ht="11.25"/>
    <row r="1039" s="10" customFormat="1" ht="11.25"/>
    <row r="1040" s="10" customFormat="1" ht="11.25"/>
    <row r="1041" s="10" customFormat="1" ht="11.25"/>
    <row r="1042" s="10" customFormat="1" ht="11.25"/>
    <row r="1043" s="10" customFormat="1" ht="11.25"/>
    <row r="1044" s="10" customFormat="1" ht="11.25"/>
    <row r="1045" s="10" customFormat="1" ht="11.25"/>
    <row r="1046" s="10" customFormat="1" ht="11.25"/>
    <row r="1047" s="10" customFormat="1" ht="11.25"/>
    <row r="1048" s="10" customFormat="1" ht="11.25"/>
    <row r="1049" s="10" customFormat="1" ht="11.25"/>
    <row r="1050" s="10" customFormat="1" ht="11.25"/>
    <row r="1051" s="10" customFormat="1" ht="11.25"/>
    <row r="1052" s="10" customFormat="1" ht="11.25"/>
    <row r="1053" s="10" customFormat="1" ht="11.25"/>
    <row r="1054" s="10" customFormat="1" ht="11.25"/>
    <row r="1055" s="10" customFormat="1" ht="11.25"/>
    <row r="1056" s="10" customFormat="1" ht="11.25"/>
    <row r="1057" s="10" customFormat="1" ht="11.25"/>
    <row r="1058" s="10" customFormat="1" ht="11.25"/>
    <row r="1059" s="10" customFormat="1" ht="11.25"/>
    <row r="1060" s="10" customFormat="1" ht="11.25"/>
    <row r="1061" s="10" customFormat="1" ht="11.25"/>
    <row r="1062" s="10" customFormat="1" ht="11.25"/>
    <row r="1063" s="10" customFormat="1" ht="11.25"/>
    <row r="1064" s="10" customFormat="1" ht="11.25"/>
    <row r="1065" s="10" customFormat="1" ht="11.25"/>
    <row r="1066" s="10" customFormat="1" ht="11.25"/>
    <row r="1067" s="10" customFormat="1" ht="11.25"/>
    <row r="1068" s="10" customFormat="1" ht="11.25"/>
    <row r="1069" s="10" customFormat="1" ht="11.25"/>
    <row r="1070" s="10" customFormat="1" ht="11.25"/>
    <row r="1071" s="10" customFormat="1" ht="11.25"/>
    <row r="1072" s="10" customFormat="1" ht="11.25"/>
    <row r="1073" s="10" customFormat="1" ht="11.25"/>
    <row r="1074" s="10" customFormat="1" ht="11.25"/>
    <row r="1075" s="10" customFormat="1" ht="11.25"/>
    <row r="1076" s="10" customFormat="1" ht="11.25"/>
    <row r="1077" s="10" customFormat="1" ht="11.25"/>
    <row r="1078" s="10" customFormat="1" ht="11.25"/>
    <row r="1079" s="10" customFormat="1" ht="11.25"/>
    <row r="1080" s="10" customFormat="1" ht="11.25"/>
    <row r="1081" s="10" customFormat="1" ht="11.25"/>
    <row r="1082" s="10" customFormat="1" ht="11.25"/>
    <row r="1083" s="10" customFormat="1" ht="11.25"/>
    <row r="1084" s="10" customFormat="1" ht="11.25"/>
    <row r="1085" s="10" customFormat="1" ht="11.25"/>
    <row r="1086" s="10" customFormat="1" ht="11.25"/>
    <row r="1087" s="10" customFormat="1" ht="11.25"/>
    <row r="1088" s="10" customFormat="1" ht="11.25"/>
    <row r="1089" s="10" customFormat="1" ht="11.25"/>
    <row r="1090" s="10" customFormat="1" ht="11.25"/>
    <row r="1091" s="10" customFormat="1" ht="11.25"/>
    <row r="1092" s="10" customFormat="1" ht="11.25"/>
    <row r="1093" s="10" customFormat="1" ht="11.25"/>
    <row r="1094" s="10" customFormat="1" ht="11.25"/>
    <row r="1095" s="10" customFormat="1" ht="11.25"/>
    <row r="1096" s="10" customFormat="1" ht="11.25"/>
    <row r="1097" s="10" customFormat="1" ht="11.25"/>
    <row r="1098" s="10" customFormat="1" ht="11.25"/>
    <row r="1099" s="10" customFormat="1" ht="11.25"/>
    <row r="1100" s="10" customFormat="1" ht="11.25"/>
    <row r="1101" s="10" customFormat="1" ht="11.25"/>
    <row r="1102" s="10" customFormat="1" ht="11.25"/>
    <row r="1103" s="10" customFormat="1" ht="11.25"/>
    <row r="1104" s="10" customFormat="1" ht="11.25"/>
    <row r="1105" s="10" customFormat="1" ht="11.25"/>
    <row r="1106" s="10" customFormat="1" ht="11.25"/>
    <row r="1107" s="10" customFormat="1" ht="11.25"/>
    <row r="1108" s="10" customFormat="1" ht="11.25"/>
    <row r="1109" s="10" customFormat="1" ht="11.25"/>
    <row r="1110" s="10" customFormat="1" ht="11.25"/>
    <row r="1111" s="10" customFormat="1" ht="11.25"/>
    <row r="1112" s="10" customFormat="1" ht="11.25"/>
    <row r="1113" s="10" customFormat="1" ht="11.25"/>
    <row r="1114" s="10" customFormat="1" ht="11.25"/>
    <row r="1115" s="10" customFormat="1" ht="11.25"/>
    <row r="1116" s="10" customFormat="1" ht="11.25"/>
    <row r="1117" s="10" customFormat="1" ht="11.25"/>
    <row r="1118" s="10" customFormat="1" ht="11.25"/>
    <row r="1119" s="10" customFormat="1" ht="11.25"/>
    <row r="1120" s="10" customFormat="1" ht="11.25"/>
    <row r="1121" ht="12.75">
      <c r="B1121" s="10"/>
    </row>
    <row r="1122" ht="12.75">
      <c r="B1122" s="10"/>
    </row>
    <row r="1123" ht="12.75">
      <c r="B1123" s="10"/>
    </row>
  </sheetData>
  <sheetProtection/>
  <mergeCells count="23">
    <mergeCell ref="A1:B5"/>
    <mergeCell ref="C1:H4"/>
    <mergeCell ref="G12:G13"/>
    <mergeCell ref="H12:H13"/>
    <mergeCell ref="C5:E5"/>
    <mergeCell ref="F5:H5"/>
    <mergeCell ref="A33:B33"/>
    <mergeCell ref="A22:B22"/>
    <mergeCell ref="A7:B7"/>
    <mergeCell ref="A8:B8"/>
    <mergeCell ref="A9:B9"/>
    <mergeCell ref="A10:B10"/>
    <mergeCell ref="A14:I14"/>
    <mergeCell ref="D12:F12"/>
    <mergeCell ref="A12:A13"/>
    <mergeCell ref="B12:B13"/>
    <mergeCell ref="A23:I24"/>
    <mergeCell ref="A6:B6"/>
    <mergeCell ref="C6:E6"/>
    <mergeCell ref="F6:H6"/>
    <mergeCell ref="C7:H7"/>
    <mergeCell ref="I12:I13"/>
    <mergeCell ref="C12:C13"/>
  </mergeCells>
  <printOptions horizontalCentered="1" verticalCentered="1"/>
  <pageMargins left="0.984251968503937" right="0.984251968503937" top="0.81" bottom="0.984251968503937" header="0" footer="0"/>
  <pageSetup horizontalDpi="600" verticalDpi="600" orientation="landscape" paperSize="1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97"/>
  <sheetViews>
    <sheetView showGridLines="0" zoomScalePageLayoutView="0" workbookViewId="0" topLeftCell="A1">
      <selection activeCell="I9" sqref="I9"/>
    </sheetView>
  </sheetViews>
  <sheetFormatPr defaultColWidth="11.421875" defaultRowHeight="12.75"/>
  <cols>
    <col min="1" max="1" width="11.140625" style="4" customWidth="1"/>
    <col min="2" max="2" width="29.00390625" style="4" customWidth="1"/>
    <col min="3" max="3" width="11.57421875" style="4" customWidth="1"/>
    <col min="4" max="4" width="20.8515625" style="4" customWidth="1"/>
    <col min="5" max="5" width="10.421875" style="4" customWidth="1"/>
    <col min="6" max="6" width="8.7109375" style="4" customWidth="1"/>
    <col min="7" max="7" width="10.57421875" style="4" customWidth="1"/>
    <col min="8" max="8" width="6.28125" style="4" customWidth="1"/>
    <col min="9" max="9" width="13.00390625" style="4" customWidth="1"/>
    <col min="10" max="10" width="8.57421875" style="4" customWidth="1"/>
    <col min="11" max="11" width="11.00390625" style="4" customWidth="1"/>
    <col min="12" max="12" width="8.7109375" style="4" customWidth="1"/>
    <col min="13" max="13" width="9.00390625" style="4" customWidth="1"/>
    <col min="14" max="14" width="8.7109375" style="4" customWidth="1"/>
    <col min="15" max="15" width="8.8515625" style="4" customWidth="1"/>
    <col min="16" max="16" width="8.7109375" style="4" customWidth="1"/>
    <col min="17" max="17" width="9.7109375" style="4" customWidth="1"/>
    <col min="18" max="18" width="10.7109375" style="4" customWidth="1"/>
    <col min="19" max="19" width="10.8515625" style="4" customWidth="1"/>
    <col min="20" max="21" width="8.57421875" style="4" customWidth="1"/>
    <col min="22" max="22" width="9.57421875" style="4" customWidth="1"/>
    <col min="23" max="23" width="9.421875" style="4" customWidth="1"/>
    <col min="24" max="24" width="10.140625" style="4" customWidth="1"/>
    <col min="25" max="26" width="8.8515625" style="4" customWidth="1"/>
    <col min="27" max="27" width="8.7109375" style="4" customWidth="1"/>
    <col min="28" max="28" width="10.140625" style="4" customWidth="1"/>
    <col min="29" max="29" width="9.140625" style="4" customWidth="1"/>
    <col min="30" max="30" width="10.00390625" style="4" customWidth="1"/>
    <col min="31" max="31" width="9.7109375" style="4" customWidth="1"/>
    <col min="32" max="32" width="9.28125" style="4" customWidth="1"/>
    <col min="33" max="33" width="10.8515625" style="4" customWidth="1"/>
    <col min="34" max="34" width="9.57421875" style="4" customWidth="1"/>
    <col min="35" max="35" width="8.8515625" style="4" customWidth="1"/>
    <col min="36" max="36" width="12.57421875" style="4" customWidth="1"/>
    <col min="37" max="16384" width="11.421875" style="4" customWidth="1"/>
  </cols>
  <sheetData>
    <row r="1" spans="1:9" ht="12.75">
      <c r="A1" s="429"/>
      <c r="B1" s="430"/>
      <c r="C1" s="410" t="s">
        <v>233</v>
      </c>
      <c r="D1" s="411"/>
      <c r="E1" s="411"/>
      <c r="F1" s="411"/>
      <c r="G1" s="411"/>
      <c r="H1" s="412"/>
      <c r="I1" s="281"/>
    </row>
    <row r="2" spans="1:9" ht="12.75">
      <c r="A2" s="431"/>
      <c r="B2" s="432"/>
      <c r="C2" s="413"/>
      <c r="D2" s="414"/>
      <c r="E2" s="414"/>
      <c r="F2" s="414"/>
      <c r="G2" s="414"/>
      <c r="H2" s="415"/>
      <c r="I2" s="281"/>
    </row>
    <row r="3" spans="1:9" ht="12.75">
      <c r="A3" s="431"/>
      <c r="B3" s="432"/>
      <c r="C3" s="413"/>
      <c r="D3" s="414"/>
      <c r="E3" s="414"/>
      <c r="F3" s="414"/>
      <c r="G3" s="414"/>
      <c r="H3" s="415"/>
      <c r="I3" s="281" t="s">
        <v>234</v>
      </c>
    </row>
    <row r="4" spans="1:9" ht="12.75">
      <c r="A4" s="431"/>
      <c r="B4" s="432"/>
      <c r="C4" s="416"/>
      <c r="D4" s="417"/>
      <c r="E4" s="417"/>
      <c r="F4" s="417"/>
      <c r="G4" s="417"/>
      <c r="H4" s="418"/>
      <c r="I4" s="281" t="s">
        <v>235</v>
      </c>
    </row>
    <row r="5" spans="1:10" s="20" customFormat="1" ht="18">
      <c r="A5" s="433"/>
      <c r="B5" s="434"/>
      <c r="C5" s="406" t="s">
        <v>236</v>
      </c>
      <c r="D5" s="407"/>
      <c r="E5" s="408"/>
      <c r="F5" s="406" t="s">
        <v>237</v>
      </c>
      <c r="G5" s="407"/>
      <c r="H5" s="407"/>
      <c r="I5" s="281"/>
      <c r="J5" s="19"/>
    </row>
    <row r="6" spans="1:10" ht="13.5" customHeight="1">
      <c r="A6" s="435" t="s">
        <v>238</v>
      </c>
      <c r="B6" s="402"/>
      <c r="C6" s="406">
        <v>0</v>
      </c>
      <c r="D6" s="407"/>
      <c r="E6" s="408"/>
      <c r="F6" s="406" t="s">
        <v>239</v>
      </c>
      <c r="G6" s="407"/>
      <c r="H6" s="407"/>
      <c r="I6" s="281"/>
      <c r="J6" s="7"/>
    </row>
    <row r="7" spans="1:10" s="12" customFormat="1" ht="16.5">
      <c r="A7" s="439" t="s">
        <v>7</v>
      </c>
      <c r="B7" s="439"/>
      <c r="C7" s="173" t="str">
        <f>'POA-01'!C7:G7</f>
        <v>FORTALECIMIENTO AL ORDENAMIENTO AMBIENTAL Y TERRITORIAL</v>
      </c>
      <c r="E7" s="17"/>
      <c r="F7" s="17"/>
      <c r="G7" s="17"/>
      <c r="H7" s="17"/>
      <c r="I7" s="17"/>
      <c r="J7" s="13"/>
    </row>
    <row r="8" spans="1:10" s="12" customFormat="1" ht="15" customHeight="1">
      <c r="A8" s="11"/>
      <c r="B8" s="11"/>
      <c r="C8" s="11"/>
      <c r="D8" s="17"/>
      <c r="E8" s="17"/>
      <c r="F8" s="17"/>
      <c r="G8" s="17"/>
      <c r="H8" s="17"/>
      <c r="I8" s="17"/>
      <c r="J8" s="13"/>
    </row>
    <row r="9" spans="1:10" s="12" customFormat="1" ht="16.5">
      <c r="A9" s="440" t="s">
        <v>8</v>
      </c>
      <c r="B9" s="440"/>
      <c r="C9" s="373">
        <f>'POA-01'!C8</f>
        <v>1200000000</v>
      </c>
      <c r="D9" s="17"/>
      <c r="E9" s="17"/>
      <c r="F9" s="17"/>
      <c r="G9" s="514" t="s">
        <v>119</v>
      </c>
      <c r="H9" s="17"/>
      <c r="I9" s="514" t="str">
        <f>'POA-01'!J8</f>
        <v>0430-0900-1</v>
      </c>
      <c r="J9" s="13"/>
    </row>
    <row r="10" spans="1:10" s="12" customFormat="1" ht="16.5">
      <c r="A10" s="440" t="s">
        <v>10</v>
      </c>
      <c r="B10" s="440"/>
      <c r="C10" s="370">
        <f>'POA-01'!D9</f>
        <v>0</v>
      </c>
      <c r="D10" s="17"/>
      <c r="E10" s="17"/>
      <c r="F10" s="17"/>
      <c r="G10" s="17"/>
      <c r="H10" s="17"/>
      <c r="I10" s="17"/>
      <c r="J10" s="13"/>
    </row>
    <row r="11" spans="1:10" s="12" customFormat="1" ht="15" customHeight="1">
      <c r="A11" s="440" t="s">
        <v>9</v>
      </c>
      <c r="B11" s="440"/>
      <c r="C11" s="374">
        <f>'POA-01'!C10</f>
        <v>1200000000</v>
      </c>
      <c r="D11" s="17"/>
      <c r="E11" s="17"/>
      <c r="F11" s="17"/>
      <c r="G11" s="17"/>
      <c r="H11" s="17"/>
      <c r="I11" s="17"/>
      <c r="J11" s="13"/>
    </row>
    <row r="12" spans="1:4" s="14" customFormat="1" ht="12.75" thickBot="1">
      <c r="A12" s="479" t="s">
        <v>49</v>
      </c>
      <c r="B12" s="479"/>
      <c r="D12" s="15" t="s">
        <v>50</v>
      </c>
    </row>
    <row r="13" spans="1:4" s="10" customFormat="1" ht="12.75" customHeight="1" thickBot="1">
      <c r="A13" s="71" t="s">
        <v>51</v>
      </c>
      <c r="B13" s="480" t="s">
        <v>35</v>
      </c>
      <c r="C13" s="481"/>
      <c r="D13" s="72" t="s">
        <v>27</v>
      </c>
    </row>
    <row r="14" spans="1:4" s="10" customFormat="1" ht="11.25">
      <c r="A14" s="70">
        <v>2</v>
      </c>
      <c r="B14" s="482" t="s">
        <v>147</v>
      </c>
      <c r="C14" s="483"/>
      <c r="D14" s="375">
        <f>SUM(D15:D28)</f>
        <v>0</v>
      </c>
    </row>
    <row r="15" spans="1:4" s="10" customFormat="1" ht="11.25">
      <c r="A15" s="49" t="s">
        <v>123</v>
      </c>
      <c r="B15" s="484" t="s">
        <v>122</v>
      </c>
      <c r="C15" s="485"/>
      <c r="D15" s="376"/>
    </row>
    <row r="16" spans="1:4" s="10" customFormat="1" ht="11.25">
      <c r="A16" s="49" t="s">
        <v>124</v>
      </c>
      <c r="B16" s="484" t="s">
        <v>125</v>
      </c>
      <c r="C16" s="485"/>
      <c r="D16" s="376">
        <v>0</v>
      </c>
    </row>
    <row r="17" spans="1:4" s="10" customFormat="1" ht="11.25">
      <c r="A17" s="49" t="s">
        <v>126</v>
      </c>
      <c r="B17" s="484" t="s">
        <v>137</v>
      </c>
      <c r="C17" s="485"/>
      <c r="D17" s="376">
        <v>0</v>
      </c>
    </row>
    <row r="18" spans="1:4" s="10" customFormat="1" ht="11.25">
      <c r="A18" s="49" t="s">
        <v>127</v>
      </c>
      <c r="B18" s="484" t="s">
        <v>138</v>
      </c>
      <c r="C18" s="485"/>
      <c r="D18" s="377">
        <v>0</v>
      </c>
    </row>
    <row r="19" spans="1:4" s="10" customFormat="1" ht="11.25">
      <c r="A19" s="49" t="s">
        <v>128</v>
      </c>
      <c r="B19" s="484" t="s">
        <v>148</v>
      </c>
      <c r="C19" s="485"/>
      <c r="D19" s="378"/>
    </row>
    <row r="20" spans="1:4" s="10" customFormat="1" ht="11.25">
      <c r="A20" s="49" t="s">
        <v>129</v>
      </c>
      <c r="B20" s="484" t="s">
        <v>139</v>
      </c>
      <c r="C20" s="485"/>
      <c r="D20" s="377">
        <f>'POA-07'!C33</f>
        <v>0</v>
      </c>
    </row>
    <row r="21" spans="1:4" s="10" customFormat="1" ht="11.25">
      <c r="A21" s="49" t="s">
        <v>130</v>
      </c>
      <c r="B21" s="484" t="s">
        <v>140</v>
      </c>
      <c r="C21" s="485"/>
      <c r="D21" s="376">
        <v>0</v>
      </c>
    </row>
    <row r="22" spans="1:4" s="10" customFormat="1" ht="11.25">
      <c r="A22" s="49" t="s">
        <v>131</v>
      </c>
      <c r="B22" s="484" t="s">
        <v>141</v>
      </c>
      <c r="C22" s="485"/>
      <c r="D22" s="376">
        <v>0</v>
      </c>
    </row>
    <row r="23" spans="1:4" s="10" customFormat="1" ht="11.25">
      <c r="A23" s="49" t="s">
        <v>132</v>
      </c>
      <c r="B23" s="484" t="s">
        <v>142</v>
      </c>
      <c r="C23" s="485"/>
      <c r="D23" s="376">
        <v>0</v>
      </c>
    </row>
    <row r="24" spans="1:4" s="10" customFormat="1" ht="11.25">
      <c r="A24" s="49" t="s">
        <v>133</v>
      </c>
      <c r="B24" s="484" t="s">
        <v>143</v>
      </c>
      <c r="C24" s="485"/>
      <c r="D24" s="376">
        <v>0</v>
      </c>
    </row>
    <row r="25" spans="1:4" s="10" customFormat="1" ht="11.25">
      <c r="A25" s="49" t="s">
        <v>134</v>
      </c>
      <c r="B25" s="484" t="s">
        <v>144</v>
      </c>
      <c r="C25" s="485"/>
      <c r="D25" s="376">
        <v>0</v>
      </c>
    </row>
    <row r="26" spans="1:4" s="10" customFormat="1" ht="11.25">
      <c r="A26" s="49" t="s">
        <v>135</v>
      </c>
      <c r="B26" s="484" t="s">
        <v>145</v>
      </c>
      <c r="C26" s="485"/>
      <c r="D26" s="376">
        <v>0</v>
      </c>
    </row>
    <row r="27" spans="1:4" s="10" customFormat="1" ht="11.25">
      <c r="A27" s="49" t="s">
        <v>136</v>
      </c>
      <c r="B27" s="484" t="s">
        <v>146</v>
      </c>
      <c r="C27" s="485"/>
      <c r="D27" s="377">
        <f>'POA-07'!C40</f>
        <v>0</v>
      </c>
    </row>
    <row r="28" spans="1:4" s="10" customFormat="1" ht="11.25">
      <c r="A28" s="49" t="s">
        <v>149</v>
      </c>
      <c r="B28" s="484" t="s">
        <v>150</v>
      </c>
      <c r="C28" s="485"/>
      <c r="D28" s="376">
        <v>0</v>
      </c>
    </row>
    <row r="29" spans="1:4" s="10" customFormat="1" ht="11.25">
      <c r="A29" s="49"/>
      <c r="B29" s="484"/>
      <c r="C29" s="485"/>
      <c r="D29" s="376">
        <v>0</v>
      </c>
    </row>
    <row r="30" spans="1:4" s="10" customFormat="1" ht="11.25">
      <c r="A30" s="49"/>
      <c r="B30" s="484"/>
      <c r="C30" s="485"/>
      <c r="D30" s="376">
        <v>0</v>
      </c>
    </row>
    <row r="31" spans="1:4" s="10" customFormat="1" ht="11.25">
      <c r="A31" s="49"/>
      <c r="B31" s="484"/>
      <c r="C31" s="485"/>
      <c r="D31" s="376">
        <v>0</v>
      </c>
    </row>
    <row r="32" spans="1:4" s="10" customFormat="1" ht="11.25">
      <c r="A32" s="49"/>
      <c r="B32" s="484"/>
      <c r="C32" s="485"/>
      <c r="D32" s="376">
        <v>0</v>
      </c>
    </row>
    <row r="33" spans="1:4" s="10" customFormat="1" ht="11.25">
      <c r="A33" s="49"/>
      <c r="B33" s="484"/>
      <c r="C33" s="485"/>
      <c r="D33" s="376">
        <v>0</v>
      </c>
    </row>
    <row r="34" s="10" customFormat="1" ht="11.25">
      <c r="A34" s="50"/>
    </row>
    <row r="35" s="10" customFormat="1" ht="11.25"/>
    <row r="36" s="10" customFormat="1" ht="11.25"/>
    <row r="37" s="10" customFormat="1" ht="11.25"/>
    <row r="38" s="10" customFormat="1" ht="11.25"/>
    <row r="39" s="10" customFormat="1" ht="11.25"/>
    <row r="40" s="10" customFormat="1" ht="11.25"/>
    <row r="41" s="10" customFormat="1" ht="11.25"/>
    <row r="42" s="10" customFormat="1" ht="11.25"/>
    <row r="43" spans="4:36" s="10" customFormat="1" ht="11.25">
      <c r="D43" s="487" t="s">
        <v>158</v>
      </c>
      <c r="E43" s="487"/>
      <c r="F43" s="487"/>
      <c r="G43" s="487"/>
      <c r="H43" s="487"/>
      <c r="I43" s="487"/>
      <c r="J43" s="487"/>
      <c r="K43" s="487"/>
      <c r="L43" s="487"/>
      <c r="M43" s="487"/>
      <c r="N43" s="487"/>
      <c r="O43" s="487"/>
      <c r="P43" s="487"/>
      <c r="Q43" s="487"/>
      <c r="R43" s="487"/>
      <c r="S43" s="487"/>
      <c r="T43" s="487"/>
      <c r="U43" s="487"/>
      <c r="V43" s="487"/>
      <c r="W43" s="487"/>
      <c r="X43" s="487"/>
      <c r="Y43" s="487"/>
      <c r="Z43" s="487"/>
      <c r="AA43" s="487"/>
      <c r="AB43" s="487"/>
      <c r="AC43" s="487"/>
      <c r="AD43" s="487"/>
      <c r="AE43" s="487"/>
      <c r="AF43" s="487"/>
      <c r="AG43" s="487"/>
      <c r="AH43" s="487"/>
      <c r="AI43" s="487"/>
      <c r="AJ43" s="487"/>
    </row>
    <row r="44" spans="4:36" s="10" customFormat="1" ht="12.75"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488"/>
      <c r="Q44" s="488"/>
      <c r="R44" s="488"/>
      <c r="S44" s="488"/>
      <c r="T44" s="488"/>
      <c r="U44" s="488"/>
      <c r="V44" s="488"/>
      <c r="W44" s="488"/>
      <c r="X44" s="488"/>
      <c r="Y44" s="488"/>
      <c r="Z44" s="488"/>
      <c r="AA44" s="488"/>
      <c r="AB44" s="488"/>
      <c r="AC44" s="488"/>
      <c r="AD44" s="488"/>
      <c r="AE44" s="488"/>
      <c r="AF44" s="488"/>
      <c r="AG44" s="488"/>
      <c r="AH44" s="488"/>
      <c r="AI44" s="488"/>
      <c r="AJ44" s="123"/>
    </row>
    <row r="45" spans="1:36" s="10" customFormat="1" ht="11.25">
      <c r="A45" s="127"/>
      <c r="B45" s="125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89"/>
      <c r="AI45" s="489"/>
      <c r="AJ45" s="489"/>
    </row>
    <row r="46" spans="1:36" s="10" customFormat="1" ht="11.25">
      <c r="A46" s="125"/>
      <c r="B46" s="125"/>
      <c r="D46" s="124"/>
      <c r="E46" s="125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7"/>
    </row>
    <row r="47" spans="1:36" s="10" customFormat="1" ht="12" customHeight="1">
      <c r="A47" s="125"/>
      <c r="B47" s="125"/>
      <c r="D47" s="490"/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1"/>
      <c r="R47" s="491"/>
      <c r="S47" s="491"/>
      <c r="T47" s="491"/>
      <c r="U47" s="491"/>
      <c r="V47" s="491"/>
      <c r="W47" s="491"/>
      <c r="X47" s="491"/>
      <c r="Y47" s="491"/>
      <c r="Z47" s="491"/>
      <c r="AA47" s="491"/>
      <c r="AB47" s="491"/>
      <c r="AC47" s="491"/>
      <c r="AD47" s="491"/>
      <c r="AE47" s="491"/>
      <c r="AF47" s="491"/>
      <c r="AG47" s="491"/>
      <c r="AH47" s="491"/>
      <c r="AI47" s="491"/>
      <c r="AJ47" s="492"/>
    </row>
    <row r="48" spans="1:36" s="10" customFormat="1" ht="11.25">
      <c r="A48" s="125"/>
      <c r="B48" s="125"/>
      <c r="D48" s="490"/>
      <c r="E48" s="491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492"/>
    </row>
    <row r="49" spans="1:39" s="10" customFormat="1" ht="11.25">
      <c r="A49" s="125"/>
      <c r="B49" s="125"/>
      <c r="D49" s="127"/>
      <c r="E49" s="125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L49" s="10">
        <v>170349911</v>
      </c>
      <c r="AM49" s="51">
        <f>+AL49-AJ49</f>
        <v>170349911</v>
      </c>
    </row>
    <row r="50" spans="1:39" s="10" customFormat="1" ht="11.25">
      <c r="A50" s="125"/>
      <c r="B50" s="125"/>
      <c r="D50" s="125"/>
      <c r="E50" s="125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29"/>
      <c r="AB50" s="130"/>
      <c r="AC50" s="130"/>
      <c r="AD50" s="130"/>
      <c r="AE50" s="129"/>
      <c r="AF50" s="130"/>
      <c r="AG50" s="130"/>
      <c r="AH50" s="130"/>
      <c r="AI50" s="129"/>
      <c r="AJ50" s="128"/>
      <c r="AL50" s="10">
        <v>39690000</v>
      </c>
      <c r="AM50" s="51">
        <f>+AL50-AJ50</f>
        <v>39690000</v>
      </c>
    </row>
    <row r="51" spans="1:36" s="10" customFormat="1" ht="11.25">
      <c r="A51" s="125"/>
      <c r="B51" s="132"/>
      <c r="D51" s="125"/>
      <c r="E51" s="125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1"/>
      <c r="R51" s="130"/>
      <c r="S51" s="130"/>
      <c r="T51" s="130"/>
      <c r="U51" s="130"/>
      <c r="V51" s="130"/>
      <c r="W51" s="129"/>
      <c r="X51" s="129"/>
      <c r="Y51" s="129"/>
      <c r="Z51" s="129"/>
      <c r="AA51" s="130"/>
      <c r="AB51" s="130"/>
      <c r="AC51" s="130"/>
      <c r="AD51" s="130"/>
      <c r="AE51" s="130"/>
      <c r="AF51" s="130"/>
      <c r="AG51" s="130"/>
      <c r="AH51" s="130"/>
      <c r="AI51" s="130"/>
      <c r="AJ51" s="128"/>
    </row>
    <row r="52" spans="1:36" s="10" customFormat="1" ht="11.25">
      <c r="A52" s="125"/>
      <c r="B52" s="125"/>
      <c r="D52" s="127"/>
      <c r="E52" s="125"/>
      <c r="F52" s="128"/>
      <c r="G52" s="128"/>
      <c r="H52" s="128"/>
      <c r="I52" s="128"/>
      <c r="J52" s="128"/>
      <c r="K52" s="128"/>
      <c r="L52" s="128"/>
      <c r="M52" s="130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</row>
    <row r="53" spans="1:36" s="10" customFormat="1" ht="11.25">
      <c r="A53" s="125"/>
      <c r="B53" s="125"/>
      <c r="D53" s="125"/>
      <c r="E53" s="125"/>
      <c r="F53" s="129"/>
      <c r="G53" s="129"/>
      <c r="H53" s="130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8"/>
    </row>
    <row r="54" spans="1:36" s="10" customFormat="1" ht="11.25">
      <c r="A54" s="125"/>
      <c r="B54" s="125"/>
      <c r="D54" s="125"/>
      <c r="E54" s="125"/>
      <c r="F54" s="129"/>
      <c r="G54" s="129"/>
      <c r="H54" s="130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8"/>
    </row>
    <row r="55" spans="1:36" s="10" customFormat="1" ht="11.25">
      <c r="A55" s="125"/>
      <c r="B55" s="125"/>
      <c r="D55" s="125"/>
      <c r="E55" s="125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8"/>
    </row>
    <row r="56" spans="1:36" s="10" customFormat="1" ht="11.25">
      <c r="A56" s="125"/>
      <c r="B56" s="125"/>
      <c r="D56" s="125"/>
      <c r="E56" s="125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8"/>
    </row>
    <row r="57" spans="1:36" s="10" customFormat="1" ht="11.25">
      <c r="A57" s="125"/>
      <c r="B57" s="125"/>
      <c r="D57" s="125"/>
      <c r="E57" s="125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8"/>
    </row>
    <row r="58" spans="1:36" s="10" customFormat="1" ht="15" customHeight="1">
      <c r="A58" s="125"/>
      <c r="B58" s="125"/>
      <c r="D58" s="125"/>
      <c r="E58" s="132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8"/>
    </row>
    <row r="59" spans="1:36" s="10" customFormat="1" ht="11.25">
      <c r="A59" s="125"/>
      <c r="B59" s="125"/>
      <c r="D59" s="125"/>
      <c r="E59" s="125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8"/>
    </row>
    <row r="60" spans="1:36" s="10" customFormat="1" ht="11.25">
      <c r="A60" s="125"/>
      <c r="B60" s="125"/>
      <c r="D60" s="125"/>
      <c r="E60" s="125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8"/>
    </row>
    <row r="61" spans="1:36" s="10" customFormat="1" ht="11.25">
      <c r="A61" s="125"/>
      <c r="B61" s="132"/>
      <c r="D61" s="125"/>
      <c r="E61" s="125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8"/>
    </row>
    <row r="62" spans="1:36" s="10" customFormat="1" ht="11.25">
      <c r="A62" s="125"/>
      <c r="B62" s="125"/>
      <c r="D62" s="125"/>
      <c r="E62" s="125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8"/>
    </row>
    <row r="63" spans="1:36" s="10" customFormat="1" ht="11.25">
      <c r="A63" s="125"/>
      <c r="B63" s="132"/>
      <c r="D63" s="125"/>
      <c r="E63" s="125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8"/>
    </row>
    <row r="64" spans="1:36" s="10" customFormat="1" ht="11.25">
      <c r="A64" s="125"/>
      <c r="B64" s="132"/>
      <c r="D64" s="125"/>
      <c r="E64" s="125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8"/>
    </row>
    <row r="65" spans="1:36" s="10" customFormat="1" ht="11.25">
      <c r="A65" s="125"/>
      <c r="B65" s="125"/>
      <c r="D65" s="125"/>
      <c r="E65" s="125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8"/>
    </row>
    <row r="66" spans="1:36" s="10" customFormat="1" ht="11.25">
      <c r="A66" s="125"/>
      <c r="B66" s="132"/>
      <c r="D66" s="125"/>
      <c r="E66" s="125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28"/>
    </row>
    <row r="67" spans="1:36" s="10" customFormat="1" ht="11.25">
      <c r="A67" s="125"/>
      <c r="B67" s="125"/>
      <c r="D67" s="125"/>
      <c r="E67" s="125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16"/>
      <c r="AJ67" s="128"/>
    </row>
    <row r="68" spans="1:36" s="10" customFormat="1" ht="11.25">
      <c r="A68" s="125"/>
      <c r="B68" s="132"/>
      <c r="D68" s="125"/>
      <c r="E68" s="132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16"/>
      <c r="AJ68" s="128"/>
    </row>
    <row r="69" spans="1:36" s="10" customFormat="1" ht="11.25">
      <c r="A69" s="125"/>
      <c r="B69" s="125"/>
      <c r="D69" s="125"/>
      <c r="E69" s="125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8"/>
    </row>
    <row r="70" spans="1:36" s="10" customFormat="1" ht="11.25">
      <c r="A70" s="125"/>
      <c r="B70" s="125"/>
      <c r="D70" s="125"/>
      <c r="E70" s="132"/>
      <c r="F70" s="129"/>
      <c r="G70" s="133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8"/>
    </row>
    <row r="71" spans="1:36" s="10" customFormat="1" ht="11.25">
      <c r="A71" s="125"/>
      <c r="B71" s="125"/>
      <c r="D71" s="125"/>
      <c r="E71" s="132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8"/>
    </row>
    <row r="72" spans="1:36" s="10" customFormat="1" ht="11.25">
      <c r="A72" s="125"/>
      <c r="B72" s="125"/>
      <c r="D72" s="125"/>
      <c r="E72" s="125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8"/>
    </row>
    <row r="73" spans="1:36" s="10" customFormat="1" ht="11.25">
      <c r="A73" s="125"/>
      <c r="B73" s="125"/>
      <c r="D73" s="125"/>
      <c r="E73" s="132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8"/>
    </row>
    <row r="74" spans="1:36" s="10" customFormat="1" ht="11.25">
      <c r="A74" s="125"/>
      <c r="B74" s="125"/>
      <c r="D74" s="125"/>
      <c r="E74" s="125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8"/>
    </row>
    <row r="75" spans="1:36" s="10" customFormat="1" ht="11.25">
      <c r="A75" s="125"/>
      <c r="B75" s="125"/>
      <c r="D75" s="125"/>
      <c r="E75" s="132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8"/>
    </row>
    <row r="76" spans="1:36" s="10" customFormat="1" ht="11.25">
      <c r="A76" s="116"/>
      <c r="B76" s="116"/>
      <c r="D76" s="125"/>
      <c r="E76" s="125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8"/>
    </row>
    <row r="77" spans="1:36" s="10" customFormat="1" ht="11.25">
      <c r="A77" s="116"/>
      <c r="B77" s="116"/>
      <c r="D77" s="125"/>
      <c r="E77" s="125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8"/>
    </row>
    <row r="78" spans="1:36" s="10" customFormat="1" ht="11.25">
      <c r="A78" s="116"/>
      <c r="B78" s="116"/>
      <c r="D78" s="125"/>
      <c r="E78" s="125"/>
      <c r="F78" s="116"/>
      <c r="G78" s="129"/>
      <c r="H78" s="129"/>
      <c r="I78" s="130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8"/>
    </row>
    <row r="79" spans="1:36" s="10" customFormat="1" ht="11.25">
      <c r="A79" s="116"/>
      <c r="B79" s="116"/>
      <c r="D79" s="125"/>
      <c r="E79" s="125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8"/>
    </row>
    <row r="80" spans="1:36" s="10" customFormat="1" ht="11.25">
      <c r="A80" s="116"/>
      <c r="B80" s="116"/>
      <c r="D80" s="125"/>
      <c r="E80" s="125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8"/>
    </row>
    <row r="81" spans="1:36" s="10" customFormat="1" ht="11.25">
      <c r="A81" s="116"/>
      <c r="B81" s="116"/>
      <c r="D81" s="125"/>
      <c r="E81" s="125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8"/>
    </row>
    <row r="82" spans="1:36" s="10" customFormat="1" ht="11.25">
      <c r="A82" s="116"/>
      <c r="B82" s="116"/>
      <c r="D82" s="125"/>
      <c r="E82" s="125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8"/>
    </row>
    <row r="83" spans="1:36" s="10" customFormat="1" ht="11.25">
      <c r="A83" s="116"/>
      <c r="B83" s="116"/>
      <c r="D83" s="127"/>
      <c r="E83" s="125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</row>
    <row r="84" spans="4:36" s="10" customFormat="1" ht="11.25">
      <c r="D84" s="127"/>
      <c r="E84" s="125"/>
      <c r="F84" s="116"/>
      <c r="G84" s="133"/>
      <c r="H84" s="129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9"/>
      <c r="AF84" s="128"/>
      <c r="AG84" s="129"/>
      <c r="AH84" s="128"/>
      <c r="AI84" s="128"/>
      <c r="AJ84" s="128"/>
    </row>
    <row r="85" spans="4:36" s="10" customFormat="1" ht="11.25">
      <c r="D85" s="127"/>
      <c r="E85" s="125"/>
      <c r="F85" s="128"/>
      <c r="G85" s="128"/>
      <c r="H85" s="116"/>
      <c r="I85" s="128"/>
      <c r="J85" s="128"/>
      <c r="K85" s="133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</row>
    <row r="86" spans="4:36" s="10" customFormat="1" ht="11.25">
      <c r="D86" s="127"/>
      <c r="E86" s="125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</row>
    <row r="87" spans="4:36" s="10" customFormat="1" ht="11.25">
      <c r="D87" s="127"/>
      <c r="E87" s="125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</row>
    <row r="88" spans="4:36" s="10" customFormat="1" ht="11.25">
      <c r="D88" s="140"/>
      <c r="E88" s="140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</row>
    <row r="89" spans="4:36" s="10" customFormat="1" ht="11.25">
      <c r="D89" s="486"/>
      <c r="E89" s="486"/>
      <c r="F89" s="486"/>
      <c r="G89" s="486"/>
      <c r="H89" s="486"/>
      <c r="I89" s="486"/>
      <c r="J89" s="486"/>
      <c r="K89" s="486"/>
      <c r="L89" s="486"/>
      <c r="M89" s="486"/>
      <c r="N89" s="486"/>
      <c r="O89" s="486"/>
      <c r="P89" s="486"/>
      <c r="Q89" s="486"/>
      <c r="R89" s="486"/>
      <c r="S89" s="486"/>
      <c r="T89" s="486"/>
      <c r="U89" s="486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</row>
    <row r="90" spans="4:36" s="10" customFormat="1" ht="11.25"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</row>
    <row r="91" spans="4:36" s="10" customFormat="1" ht="11.25"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</row>
    <row r="92" spans="4:36" s="10" customFormat="1" ht="11.25"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</row>
    <row r="93" spans="4:36" s="10" customFormat="1" ht="11.25"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</row>
    <row r="94" spans="4:36" s="10" customFormat="1" ht="11.25"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</row>
    <row r="95" spans="4:36" s="10" customFormat="1" ht="11.25"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</row>
    <row r="96" spans="4:36" s="10" customFormat="1" ht="11.25"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</row>
    <row r="97" spans="4:36" s="10" customFormat="1" ht="11.25"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</row>
    <row r="98" s="10" customFormat="1" ht="11.25"/>
    <row r="99" s="10" customFormat="1" ht="11.25"/>
    <row r="100" s="10" customFormat="1" ht="11.25"/>
    <row r="101" s="10" customFormat="1" ht="11.25"/>
    <row r="102" s="10" customFormat="1" ht="11.25"/>
    <row r="103" s="10" customFormat="1" ht="11.25"/>
    <row r="104" s="10" customFormat="1" ht="11.25"/>
    <row r="105" s="10" customFormat="1" ht="11.25"/>
    <row r="106" s="10" customFormat="1" ht="11.25"/>
    <row r="107" s="10" customFormat="1" ht="11.25"/>
    <row r="108" s="10" customFormat="1" ht="11.25"/>
    <row r="109" s="10" customFormat="1" ht="11.25"/>
    <row r="110" s="10" customFormat="1" ht="11.25"/>
    <row r="111" s="10" customFormat="1" ht="11.25"/>
    <row r="112" s="10" customFormat="1" ht="11.25"/>
    <row r="113" s="10" customFormat="1" ht="11.25"/>
    <row r="114" s="10" customFormat="1" ht="11.25"/>
    <row r="115" s="10" customFormat="1" ht="11.25"/>
    <row r="116" s="10" customFormat="1" ht="11.25"/>
    <row r="117" s="10" customFormat="1" ht="11.25"/>
    <row r="118" s="10" customFormat="1" ht="11.25"/>
    <row r="119" s="10" customFormat="1" ht="11.25"/>
    <row r="120" s="10" customFormat="1" ht="11.25"/>
    <row r="121" s="10" customFormat="1" ht="11.25"/>
    <row r="122" s="10" customFormat="1" ht="11.25"/>
    <row r="123" s="10" customFormat="1" ht="11.25"/>
    <row r="124" s="10" customFormat="1" ht="11.25"/>
    <row r="125" s="10" customFormat="1" ht="11.25"/>
    <row r="126" s="10" customFormat="1" ht="11.25"/>
    <row r="127" s="10" customFormat="1" ht="11.25"/>
    <row r="128" s="10" customFormat="1" ht="11.25"/>
    <row r="129" s="10" customFormat="1" ht="11.25"/>
    <row r="130" s="10" customFormat="1" ht="11.25"/>
    <row r="131" s="10" customFormat="1" ht="11.25"/>
    <row r="132" s="10" customFormat="1" ht="11.25"/>
    <row r="133" s="10" customFormat="1" ht="11.25"/>
    <row r="134" s="10" customFormat="1" ht="11.25"/>
    <row r="135" s="10" customFormat="1" ht="11.25"/>
    <row r="136" s="10" customFormat="1" ht="11.25"/>
    <row r="137" s="10" customFormat="1" ht="11.25"/>
    <row r="138" s="10" customFormat="1" ht="11.25"/>
    <row r="139" s="10" customFormat="1" ht="11.25"/>
    <row r="140" s="10" customFormat="1" ht="11.25"/>
    <row r="141" s="10" customFormat="1" ht="11.25"/>
    <row r="142" s="10" customFormat="1" ht="11.25"/>
    <row r="143" s="10" customFormat="1" ht="11.25"/>
    <row r="144" s="10" customFormat="1" ht="11.25"/>
    <row r="145" s="10" customFormat="1" ht="11.25"/>
    <row r="146" s="10" customFormat="1" ht="11.25"/>
    <row r="147" s="10" customFormat="1" ht="11.25"/>
    <row r="148" s="10" customFormat="1" ht="11.25"/>
    <row r="149" s="10" customFormat="1" ht="11.25"/>
    <row r="150" s="10" customFormat="1" ht="11.25"/>
    <row r="151" s="10" customFormat="1" ht="11.25"/>
    <row r="152" s="10" customFormat="1" ht="11.25"/>
    <row r="153" s="10" customFormat="1" ht="11.25"/>
    <row r="154" s="10" customFormat="1" ht="11.25"/>
    <row r="155" s="10" customFormat="1" ht="11.25"/>
    <row r="156" s="10" customFormat="1" ht="11.25"/>
    <row r="157" s="10" customFormat="1" ht="11.25"/>
    <row r="158" s="10" customFormat="1" ht="11.25"/>
    <row r="159" s="10" customFormat="1" ht="11.25"/>
    <row r="160" s="10" customFormat="1" ht="11.25"/>
    <row r="161" s="10" customFormat="1" ht="11.25"/>
    <row r="162" s="10" customFormat="1" ht="11.25"/>
    <row r="163" s="10" customFormat="1" ht="11.25"/>
    <row r="164" s="10" customFormat="1" ht="11.25"/>
    <row r="165" s="10" customFormat="1" ht="11.25"/>
    <row r="166" s="10" customFormat="1" ht="11.25"/>
    <row r="167" s="10" customFormat="1" ht="11.25"/>
    <row r="168" s="10" customFormat="1" ht="11.25"/>
    <row r="169" s="10" customFormat="1" ht="11.25"/>
    <row r="170" s="10" customFormat="1" ht="11.25"/>
    <row r="171" s="10" customFormat="1" ht="11.25"/>
    <row r="172" s="10" customFormat="1" ht="11.25"/>
    <row r="173" s="10" customFormat="1" ht="11.25"/>
    <row r="174" s="10" customFormat="1" ht="11.25"/>
    <row r="175" s="10" customFormat="1" ht="11.25"/>
    <row r="176" s="10" customFormat="1" ht="11.25"/>
    <row r="177" s="10" customFormat="1" ht="11.25"/>
    <row r="178" s="10" customFormat="1" ht="11.25"/>
    <row r="179" s="10" customFormat="1" ht="11.25"/>
    <row r="180" s="10" customFormat="1" ht="11.25"/>
    <row r="181" s="10" customFormat="1" ht="11.25"/>
    <row r="182" s="10" customFormat="1" ht="11.25"/>
    <row r="183" s="10" customFormat="1" ht="11.25"/>
    <row r="184" s="10" customFormat="1" ht="11.25"/>
    <row r="185" s="10" customFormat="1" ht="11.25"/>
    <row r="186" s="10" customFormat="1" ht="11.25"/>
    <row r="187" s="10" customFormat="1" ht="11.25"/>
    <row r="188" s="10" customFormat="1" ht="11.25"/>
    <row r="189" s="10" customFormat="1" ht="11.25"/>
    <row r="190" s="10" customFormat="1" ht="11.25"/>
    <row r="191" s="10" customFormat="1" ht="11.25"/>
    <row r="192" s="10" customFormat="1" ht="11.25"/>
    <row r="193" s="10" customFormat="1" ht="11.25"/>
    <row r="194" s="10" customFormat="1" ht="11.25"/>
    <row r="195" s="10" customFormat="1" ht="11.25"/>
    <row r="196" s="10" customFormat="1" ht="11.25"/>
    <row r="197" s="10" customFormat="1" ht="11.25"/>
    <row r="198" s="10" customFormat="1" ht="11.25"/>
    <row r="199" s="10" customFormat="1" ht="11.25"/>
    <row r="200" s="10" customFormat="1" ht="11.25"/>
    <row r="201" s="10" customFormat="1" ht="11.25"/>
    <row r="202" s="10" customFormat="1" ht="11.25"/>
    <row r="203" s="10" customFormat="1" ht="11.25"/>
    <row r="204" s="10" customFormat="1" ht="11.25"/>
    <row r="205" s="10" customFormat="1" ht="11.25"/>
    <row r="206" s="10" customFormat="1" ht="11.25"/>
    <row r="207" s="10" customFormat="1" ht="11.25"/>
    <row r="208" s="10" customFormat="1" ht="11.25"/>
    <row r="209" s="10" customFormat="1" ht="11.25"/>
    <row r="210" s="10" customFormat="1" ht="11.25"/>
    <row r="211" s="10" customFormat="1" ht="11.25"/>
    <row r="212" s="10" customFormat="1" ht="11.25"/>
    <row r="213" s="10" customFormat="1" ht="11.25"/>
    <row r="214" s="10" customFormat="1" ht="11.25"/>
    <row r="215" s="10" customFormat="1" ht="11.25"/>
    <row r="216" s="10" customFormat="1" ht="11.25"/>
    <row r="217" s="10" customFormat="1" ht="11.25"/>
    <row r="218" s="10" customFormat="1" ht="11.25"/>
    <row r="219" s="10" customFormat="1" ht="11.25"/>
    <row r="220" s="10" customFormat="1" ht="11.25"/>
    <row r="221" s="10" customFormat="1" ht="11.25"/>
    <row r="222" s="10" customFormat="1" ht="11.25"/>
    <row r="223" s="10" customFormat="1" ht="11.25"/>
    <row r="224" s="10" customFormat="1" ht="11.25"/>
    <row r="225" s="10" customFormat="1" ht="11.25"/>
    <row r="226" s="10" customFormat="1" ht="11.25"/>
    <row r="227" s="10" customFormat="1" ht="11.25"/>
    <row r="228" s="10" customFormat="1" ht="11.25"/>
    <row r="229" s="10" customFormat="1" ht="11.25"/>
    <row r="230" s="10" customFormat="1" ht="11.25"/>
    <row r="231" s="10" customFormat="1" ht="11.25"/>
    <row r="232" s="10" customFormat="1" ht="11.25"/>
    <row r="233" s="10" customFormat="1" ht="11.25"/>
    <row r="234" s="10" customFormat="1" ht="11.25"/>
    <row r="235" s="10" customFormat="1" ht="11.25"/>
    <row r="236" s="10" customFormat="1" ht="11.25"/>
    <row r="237" s="10" customFormat="1" ht="11.25"/>
    <row r="238" s="10" customFormat="1" ht="11.25"/>
    <row r="239" s="10" customFormat="1" ht="11.25"/>
    <row r="240" s="10" customFormat="1" ht="11.25"/>
    <row r="241" s="10" customFormat="1" ht="11.25"/>
    <row r="242" s="10" customFormat="1" ht="11.25"/>
    <row r="243" s="10" customFormat="1" ht="11.25"/>
    <row r="244" s="10" customFormat="1" ht="11.25"/>
    <row r="245" s="10" customFormat="1" ht="11.25"/>
    <row r="246" s="10" customFormat="1" ht="11.25"/>
    <row r="247" s="10" customFormat="1" ht="11.25"/>
    <row r="248" s="10" customFormat="1" ht="11.25"/>
    <row r="249" s="10" customFormat="1" ht="11.25"/>
    <row r="250" s="10" customFormat="1" ht="11.25"/>
    <row r="251" s="10" customFormat="1" ht="11.25"/>
    <row r="252" s="10" customFormat="1" ht="11.25"/>
    <row r="253" s="10" customFormat="1" ht="11.25"/>
    <row r="254" s="10" customFormat="1" ht="11.25"/>
    <row r="255" s="10" customFormat="1" ht="11.25"/>
    <row r="256" s="10" customFormat="1" ht="11.25"/>
    <row r="257" s="10" customFormat="1" ht="11.25"/>
    <row r="258" s="10" customFormat="1" ht="11.25"/>
    <row r="259" s="10" customFormat="1" ht="11.25"/>
    <row r="260" s="10" customFormat="1" ht="11.25"/>
    <row r="261" s="10" customFormat="1" ht="11.25"/>
    <row r="262" s="10" customFormat="1" ht="11.25"/>
    <row r="263" s="10" customFormat="1" ht="11.25"/>
    <row r="264" s="10" customFormat="1" ht="11.25"/>
    <row r="265" s="10" customFormat="1" ht="11.25"/>
    <row r="266" s="10" customFormat="1" ht="11.25"/>
    <row r="267" s="10" customFormat="1" ht="11.25"/>
    <row r="268" s="10" customFormat="1" ht="11.25"/>
    <row r="269" s="10" customFormat="1" ht="11.25"/>
    <row r="270" s="10" customFormat="1" ht="11.25"/>
    <row r="271" s="10" customFormat="1" ht="11.25"/>
    <row r="272" s="10" customFormat="1" ht="11.25"/>
    <row r="273" s="10" customFormat="1" ht="11.25"/>
    <row r="274" s="10" customFormat="1" ht="11.25"/>
    <row r="275" s="10" customFormat="1" ht="11.25"/>
    <row r="276" s="10" customFormat="1" ht="11.25"/>
    <row r="277" s="10" customFormat="1" ht="11.25"/>
    <row r="278" s="10" customFormat="1" ht="11.25"/>
    <row r="279" s="10" customFormat="1" ht="11.25"/>
    <row r="280" s="10" customFormat="1" ht="11.25"/>
    <row r="281" s="10" customFormat="1" ht="11.25"/>
    <row r="282" s="10" customFormat="1" ht="11.25"/>
    <row r="283" s="10" customFormat="1" ht="11.25"/>
    <row r="284" s="10" customFormat="1" ht="11.25"/>
    <row r="285" s="10" customFormat="1" ht="11.25"/>
    <row r="286" s="10" customFormat="1" ht="11.25"/>
    <row r="287" s="10" customFormat="1" ht="11.25"/>
    <row r="288" s="10" customFormat="1" ht="11.25"/>
    <row r="289" s="10" customFormat="1" ht="11.25"/>
    <row r="290" s="10" customFormat="1" ht="11.25"/>
    <row r="291" s="10" customFormat="1" ht="11.25"/>
    <row r="292" s="10" customFormat="1" ht="11.25"/>
    <row r="293" s="10" customFormat="1" ht="11.25"/>
    <row r="294" s="10" customFormat="1" ht="11.25"/>
    <row r="295" s="10" customFormat="1" ht="11.25"/>
    <row r="296" s="10" customFormat="1" ht="11.25"/>
    <row r="297" s="10" customFormat="1" ht="11.25"/>
    <row r="298" s="10" customFormat="1" ht="11.25"/>
    <row r="299" s="10" customFormat="1" ht="11.25"/>
    <row r="300" s="10" customFormat="1" ht="11.25"/>
    <row r="301" s="10" customFormat="1" ht="11.25"/>
    <row r="302" s="10" customFormat="1" ht="11.25"/>
    <row r="303" s="10" customFormat="1" ht="11.25"/>
    <row r="304" s="10" customFormat="1" ht="11.25"/>
    <row r="305" s="10" customFormat="1" ht="11.25"/>
    <row r="306" s="10" customFormat="1" ht="11.25"/>
    <row r="307" s="10" customFormat="1" ht="11.25"/>
    <row r="308" s="10" customFormat="1" ht="11.25"/>
    <row r="309" s="10" customFormat="1" ht="11.25"/>
    <row r="310" s="10" customFormat="1" ht="11.25"/>
    <row r="311" s="10" customFormat="1" ht="11.25"/>
    <row r="312" s="10" customFormat="1" ht="11.25"/>
    <row r="313" s="10" customFormat="1" ht="11.25"/>
    <row r="314" s="10" customFormat="1" ht="11.25"/>
    <row r="315" s="10" customFormat="1" ht="11.25"/>
    <row r="316" s="10" customFormat="1" ht="11.25"/>
    <row r="317" s="10" customFormat="1" ht="11.25"/>
    <row r="318" s="10" customFormat="1" ht="11.25"/>
    <row r="319" s="10" customFormat="1" ht="11.25"/>
    <row r="320" s="10" customFormat="1" ht="11.25"/>
    <row r="321" s="10" customFormat="1" ht="11.25"/>
    <row r="322" s="10" customFormat="1" ht="11.25"/>
    <row r="323" s="10" customFormat="1" ht="11.25"/>
    <row r="324" s="10" customFormat="1" ht="11.25"/>
    <row r="325" s="10" customFormat="1" ht="11.25"/>
    <row r="326" s="10" customFormat="1" ht="11.25"/>
    <row r="327" s="10" customFormat="1" ht="11.25"/>
    <row r="328" s="10" customFormat="1" ht="11.25"/>
    <row r="329" s="10" customFormat="1" ht="11.25"/>
    <row r="330" s="10" customFormat="1" ht="11.25"/>
    <row r="331" s="10" customFormat="1" ht="11.25"/>
    <row r="332" s="10" customFormat="1" ht="11.25"/>
    <row r="333" s="10" customFormat="1" ht="11.25"/>
    <row r="334" s="10" customFormat="1" ht="11.25"/>
    <row r="335" s="10" customFormat="1" ht="11.25"/>
    <row r="336" s="10" customFormat="1" ht="11.25"/>
    <row r="337" s="10" customFormat="1" ht="11.25"/>
    <row r="338" s="10" customFormat="1" ht="11.25"/>
    <row r="339" s="10" customFormat="1" ht="11.25"/>
    <row r="340" s="10" customFormat="1" ht="11.25"/>
    <row r="341" s="10" customFormat="1" ht="11.25"/>
    <row r="342" s="10" customFormat="1" ht="11.25"/>
    <row r="343" s="10" customFormat="1" ht="11.25"/>
    <row r="344" s="10" customFormat="1" ht="11.25"/>
    <row r="345" s="10" customFormat="1" ht="11.25"/>
    <row r="346" s="10" customFormat="1" ht="11.25"/>
    <row r="347" s="10" customFormat="1" ht="11.25"/>
    <row r="348" s="10" customFormat="1" ht="11.25"/>
    <row r="349" s="10" customFormat="1" ht="11.25"/>
    <row r="350" s="10" customFormat="1" ht="11.25"/>
    <row r="351" s="10" customFormat="1" ht="11.25"/>
    <row r="352" s="10" customFormat="1" ht="11.25"/>
    <row r="353" s="10" customFormat="1" ht="11.25"/>
    <row r="354" s="10" customFormat="1" ht="11.25"/>
    <row r="355" s="10" customFormat="1" ht="11.25"/>
    <row r="356" s="10" customFormat="1" ht="11.25"/>
    <row r="357" s="10" customFormat="1" ht="11.25"/>
    <row r="358" s="10" customFormat="1" ht="11.25"/>
    <row r="359" s="10" customFormat="1" ht="11.25"/>
    <row r="360" s="10" customFormat="1" ht="11.25"/>
  </sheetData>
  <sheetProtection/>
  <mergeCells count="41">
    <mergeCell ref="D43:AJ43"/>
    <mergeCell ref="D44:AI44"/>
    <mergeCell ref="D45:AJ45"/>
    <mergeCell ref="D47:D48"/>
    <mergeCell ref="E47:E48"/>
    <mergeCell ref="F47:AI47"/>
    <mergeCell ref="AJ47:AJ48"/>
    <mergeCell ref="B33:C33"/>
    <mergeCell ref="B29:C29"/>
    <mergeCell ref="B30:C30"/>
    <mergeCell ref="B31:C31"/>
    <mergeCell ref="B32:C32"/>
    <mergeCell ref="B27:C27"/>
    <mergeCell ref="B28:C28"/>
    <mergeCell ref="B25:C25"/>
    <mergeCell ref="B26:C26"/>
    <mergeCell ref="D89:U8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A1:B5"/>
    <mergeCell ref="C1:H4"/>
    <mergeCell ref="C5:E5"/>
    <mergeCell ref="F5:H5"/>
    <mergeCell ref="A6:B6"/>
    <mergeCell ref="C6:E6"/>
    <mergeCell ref="A11:B11"/>
    <mergeCell ref="A12:B12"/>
    <mergeCell ref="F6:H6"/>
    <mergeCell ref="A7:B7"/>
    <mergeCell ref="A9:B9"/>
    <mergeCell ref="A10:B10"/>
  </mergeCells>
  <printOptions horizontalCentered="1" verticalCentered="1"/>
  <pageMargins left="0.984251968503937" right="1.0236220472440944" top="0.984251968503937" bottom="0.984251968503937" header="0" footer="0"/>
  <pageSetup horizontalDpi="600" verticalDpi="600" orientation="landscape" paperSize="1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8"/>
  <sheetViews>
    <sheetView showGridLines="0" zoomScale="115" zoomScaleNormal="115" zoomScalePageLayoutView="0" workbookViewId="0" topLeftCell="A1">
      <selection activeCell="A8" sqref="A8:O8"/>
    </sheetView>
  </sheetViews>
  <sheetFormatPr defaultColWidth="11.421875" defaultRowHeight="12.75"/>
  <cols>
    <col min="1" max="1" width="8.8515625" style="52" customWidth="1"/>
    <col min="2" max="2" width="17.00390625" style="52" customWidth="1"/>
    <col min="3" max="3" width="10.7109375" style="52" customWidth="1"/>
    <col min="4" max="6" width="9.7109375" style="52" customWidth="1"/>
    <col min="7" max="7" width="7.140625" style="52" customWidth="1"/>
    <col min="8" max="8" width="7.57421875" style="52" customWidth="1"/>
    <col min="9" max="9" width="8.7109375" style="52" customWidth="1"/>
    <col min="10" max="10" width="7.421875" style="52" customWidth="1"/>
    <col min="11" max="11" width="7.140625" style="52" customWidth="1"/>
    <col min="12" max="12" width="7.57421875" style="52" customWidth="1"/>
    <col min="13" max="13" width="8.8515625" style="52" customWidth="1"/>
    <col min="14" max="14" width="7.00390625" style="52" customWidth="1"/>
    <col min="15" max="15" width="5.8515625" style="52" customWidth="1"/>
    <col min="16" max="16" width="10.421875" style="52" customWidth="1"/>
    <col min="17" max="17" width="10.140625" style="52" customWidth="1"/>
    <col min="18" max="16384" width="11.421875" style="52" customWidth="1"/>
  </cols>
  <sheetData>
    <row r="1" spans="1:20" ht="12.75">
      <c r="A1" s="429"/>
      <c r="B1" s="430"/>
      <c r="C1" s="410" t="s">
        <v>233</v>
      </c>
      <c r="D1" s="411"/>
      <c r="E1" s="411"/>
      <c r="F1" s="411"/>
      <c r="G1" s="411"/>
      <c r="H1" s="412"/>
      <c r="I1" s="281"/>
      <c r="J1" s="282"/>
      <c r="K1" s="396"/>
      <c r="L1" s="396"/>
      <c r="M1" s="396"/>
      <c r="N1" s="396"/>
      <c r="O1" s="396"/>
      <c r="P1" s="396"/>
      <c r="T1" s="87"/>
    </row>
    <row r="2" spans="1:20" ht="12.75">
      <c r="A2" s="431"/>
      <c r="B2" s="432"/>
      <c r="C2" s="413"/>
      <c r="D2" s="414"/>
      <c r="E2" s="414"/>
      <c r="F2" s="414"/>
      <c r="G2" s="414"/>
      <c r="H2" s="415"/>
      <c r="I2" s="281"/>
      <c r="J2" s="283"/>
      <c r="K2" s="396"/>
      <c r="L2" s="396"/>
      <c r="M2" s="396"/>
      <c r="N2" s="396"/>
      <c r="O2" s="396"/>
      <c r="P2" s="396"/>
      <c r="T2" s="87"/>
    </row>
    <row r="3" spans="1:20" ht="12.75">
      <c r="A3" s="431"/>
      <c r="B3" s="432"/>
      <c r="C3" s="413"/>
      <c r="D3" s="414"/>
      <c r="E3" s="414"/>
      <c r="F3" s="414"/>
      <c r="G3" s="414"/>
      <c r="H3" s="415"/>
      <c r="I3" s="281" t="s">
        <v>234</v>
      </c>
      <c r="J3" s="284"/>
      <c r="K3" s="396"/>
      <c r="L3" s="396"/>
      <c r="M3" s="396"/>
      <c r="N3" s="396"/>
      <c r="O3" s="396"/>
      <c r="P3" s="396"/>
      <c r="T3" s="87"/>
    </row>
    <row r="4" spans="1:16" ht="11.25">
      <c r="A4" s="431"/>
      <c r="B4" s="432"/>
      <c r="C4" s="416"/>
      <c r="D4" s="417"/>
      <c r="E4" s="417"/>
      <c r="F4" s="417"/>
      <c r="G4" s="417"/>
      <c r="H4" s="418"/>
      <c r="I4" s="419" t="s">
        <v>245</v>
      </c>
      <c r="J4" s="419"/>
      <c r="K4" s="396"/>
      <c r="L4" s="396"/>
      <c r="M4" s="396"/>
      <c r="N4" s="396"/>
      <c r="O4" s="396"/>
      <c r="P4" s="396"/>
    </row>
    <row r="5" spans="1:24" ht="12.75">
      <c r="A5" s="433"/>
      <c r="B5" s="434"/>
      <c r="C5" s="406" t="s">
        <v>236</v>
      </c>
      <c r="D5" s="407"/>
      <c r="E5" s="408"/>
      <c r="F5" s="406" t="s">
        <v>237</v>
      </c>
      <c r="G5" s="407"/>
      <c r="H5" s="407"/>
      <c r="I5" s="281"/>
      <c r="J5" s="284"/>
      <c r="K5" s="396"/>
      <c r="L5" s="396"/>
      <c r="M5" s="396"/>
      <c r="N5" s="396"/>
      <c r="O5" s="396"/>
      <c r="P5" s="396"/>
      <c r="Q5" s="86"/>
      <c r="R5" s="86"/>
      <c r="S5" s="86"/>
      <c r="T5" s="86"/>
      <c r="U5" s="86"/>
      <c r="V5" s="86"/>
      <c r="W5" s="86"/>
      <c r="X5" s="86"/>
    </row>
    <row r="6" spans="1:24" ht="19.5">
      <c r="A6" s="435" t="s">
        <v>238</v>
      </c>
      <c r="B6" s="402"/>
      <c r="C6" s="406">
        <v>0</v>
      </c>
      <c r="D6" s="407"/>
      <c r="E6" s="408"/>
      <c r="F6" s="406" t="s">
        <v>239</v>
      </c>
      <c r="G6" s="407"/>
      <c r="H6" s="407"/>
      <c r="I6" s="281"/>
      <c r="J6" s="285"/>
      <c r="K6" s="396"/>
      <c r="L6" s="396"/>
      <c r="M6" s="396"/>
      <c r="N6" s="396"/>
      <c r="O6" s="396"/>
      <c r="P6" s="396"/>
      <c r="Q6" s="82"/>
      <c r="R6" s="86"/>
      <c r="S6" s="77"/>
      <c r="T6" s="86"/>
      <c r="U6" s="86"/>
      <c r="V6" s="82"/>
      <c r="W6" s="86"/>
      <c r="X6" s="77"/>
    </row>
    <row r="7" spans="1:16" ht="12.75">
      <c r="A7" s="505" t="s">
        <v>189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3"/>
    </row>
    <row r="8" spans="1:24" ht="13.5" thickBot="1">
      <c r="A8" s="504" t="s">
        <v>121</v>
      </c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169"/>
      <c r="Q8" s="84"/>
      <c r="R8" s="84"/>
      <c r="S8" s="84"/>
      <c r="T8" s="83"/>
      <c r="U8" s="83"/>
      <c r="V8" s="85"/>
      <c r="W8" s="83"/>
      <c r="X8" s="83"/>
    </row>
    <row r="9" spans="1:24" ht="13.5" thickBot="1">
      <c r="A9" s="495"/>
      <c r="B9" s="497" t="s">
        <v>28</v>
      </c>
      <c r="C9" s="499" t="s">
        <v>152</v>
      </c>
      <c r="D9" s="501" t="s">
        <v>54</v>
      </c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3"/>
      <c r="P9" s="493" t="s">
        <v>31</v>
      </c>
      <c r="Q9" s="84"/>
      <c r="R9" s="84"/>
      <c r="S9" s="84"/>
      <c r="T9" s="83"/>
      <c r="U9" s="83"/>
      <c r="V9" s="85"/>
      <c r="W9" s="83"/>
      <c r="X9" s="83"/>
    </row>
    <row r="10" spans="1:16" ht="13.5" thickBot="1">
      <c r="A10" s="496"/>
      <c r="B10" s="498"/>
      <c r="C10" s="500"/>
      <c r="D10" s="379" t="s">
        <v>56</v>
      </c>
      <c r="E10" s="380" t="s">
        <v>57</v>
      </c>
      <c r="F10" s="380" t="s">
        <v>58</v>
      </c>
      <c r="G10" s="380" t="s">
        <v>59</v>
      </c>
      <c r="H10" s="380" t="s">
        <v>60</v>
      </c>
      <c r="I10" s="380" t="s">
        <v>61</v>
      </c>
      <c r="J10" s="380" t="s">
        <v>62</v>
      </c>
      <c r="K10" s="380" t="s">
        <v>63</v>
      </c>
      <c r="L10" s="380" t="s">
        <v>64</v>
      </c>
      <c r="M10" s="380" t="s">
        <v>65</v>
      </c>
      <c r="N10" s="380" t="s">
        <v>66</v>
      </c>
      <c r="O10" s="381" t="s">
        <v>67</v>
      </c>
      <c r="P10" s="494"/>
    </row>
    <row r="11" spans="1:24" ht="12.75">
      <c r="A11" s="383">
        <v>1000</v>
      </c>
      <c r="B11" s="384" t="s">
        <v>68</v>
      </c>
      <c r="C11" s="390">
        <f>+C12</f>
        <v>0</v>
      </c>
      <c r="D11" s="391">
        <f aca="true" t="shared" si="0" ref="D11:O11">SUM(D12:D13)</f>
        <v>0</v>
      </c>
      <c r="E11" s="391">
        <f t="shared" si="0"/>
        <v>0</v>
      </c>
      <c r="F11" s="391">
        <f t="shared" si="0"/>
        <v>0</v>
      </c>
      <c r="G11" s="391">
        <f t="shared" si="0"/>
        <v>0</v>
      </c>
      <c r="H11" s="391">
        <f t="shared" si="0"/>
        <v>0</v>
      </c>
      <c r="I11" s="391">
        <f t="shared" si="0"/>
        <v>0</v>
      </c>
      <c r="J11" s="391">
        <f t="shared" si="0"/>
        <v>0</v>
      </c>
      <c r="K11" s="391">
        <f t="shared" si="0"/>
        <v>0</v>
      </c>
      <c r="L11" s="391">
        <f t="shared" si="0"/>
        <v>0</v>
      </c>
      <c r="M11" s="391">
        <f t="shared" si="0"/>
        <v>0</v>
      </c>
      <c r="N11" s="391">
        <f t="shared" si="0"/>
        <v>0</v>
      </c>
      <c r="O11" s="391">
        <f t="shared" si="0"/>
        <v>0</v>
      </c>
      <c r="P11" s="279">
        <f>+P12</f>
        <v>0</v>
      </c>
      <c r="Q11" s="87"/>
      <c r="R11" s="87"/>
      <c r="S11" s="87"/>
      <c r="T11" s="87"/>
      <c r="U11" s="87"/>
      <c r="V11" s="87"/>
      <c r="W11" s="87"/>
      <c r="X11" s="87"/>
    </row>
    <row r="12" spans="1:16" ht="12.75">
      <c r="A12" s="385">
        <v>1001</v>
      </c>
      <c r="B12" s="385" t="s">
        <v>69</v>
      </c>
      <c r="C12" s="277">
        <f>'POA-02'!J31</f>
        <v>0</v>
      </c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9">
        <f aca="true" t="shared" si="1" ref="P12:P49">SUM(D12:O12)</f>
        <v>0</v>
      </c>
    </row>
    <row r="13" spans="1:24" ht="12.75">
      <c r="A13" s="385">
        <v>1002</v>
      </c>
      <c r="B13" s="385" t="s">
        <v>212</v>
      </c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9">
        <f t="shared" si="1"/>
        <v>0</v>
      </c>
      <c r="Q13" s="84"/>
      <c r="R13" s="84"/>
      <c r="S13" s="84"/>
      <c r="T13" s="83"/>
      <c r="U13" s="83"/>
      <c r="V13" s="85"/>
      <c r="W13" s="83"/>
      <c r="X13" s="83"/>
    </row>
    <row r="14" spans="1:16" ht="12.75">
      <c r="A14" s="386">
        <v>2000</v>
      </c>
      <c r="B14" s="385" t="s">
        <v>71</v>
      </c>
      <c r="C14" s="279">
        <v>0</v>
      </c>
      <c r="D14" s="279">
        <f>+D15+D16+D20+D21+D25+D28+D32+D33+D34+D35+D36+D37+D38+D39+D40+D43+D44</f>
        <v>0</v>
      </c>
      <c r="E14" s="279">
        <f aca="true" t="shared" si="2" ref="E14:O14">+E15+E16+E20+E21+E25+E28+E32+E33+E34+E35+E36+E37+E38+E39+E40+E43+E44</f>
        <v>0</v>
      </c>
      <c r="F14" s="279">
        <f t="shared" si="2"/>
        <v>0</v>
      </c>
      <c r="G14" s="279">
        <f t="shared" si="2"/>
        <v>0</v>
      </c>
      <c r="H14" s="279">
        <f t="shared" si="2"/>
        <v>0</v>
      </c>
      <c r="I14" s="279">
        <f t="shared" si="2"/>
        <v>0</v>
      </c>
      <c r="J14" s="279">
        <f t="shared" si="2"/>
        <v>0</v>
      </c>
      <c r="K14" s="279">
        <f t="shared" si="2"/>
        <v>0</v>
      </c>
      <c r="L14" s="279">
        <f t="shared" si="2"/>
        <v>0</v>
      </c>
      <c r="M14" s="279">
        <f t="shared" si="2"/>
        <v>0</v>
      </c>
      <c r="N14" s="279">
        <f t="shared" si="2"/>
        <v>0</v>
      </c>
      <c r="O14" s="279">
        <f t="shared" si="2"/>
        <v>0</v>
      </c>
      <c r="P14" s="279">
        <f t="shared" si="1"/>
        <v>0</v>
      </c>
    </row>
    <row r="15" spans="1:16" ht="12.75">
      <c r="A15" s="385">
        <v>2001</v>
      </c>
      <c r="B15" s="385" t="s">
        <v>72</v>
      </c>
      <c r="C15" s="277">
        <v>0</v>
      </c>
      <c r="D15" s="277">
        <v>0</v>
      </c>
      <c r="E15" s="277">
        <v>0</v>
      </c>
      <c r="F15" s="277"/>
      <c r="G15" s="277"/>
      <c r="H15" s="277">
        <v>0</v>
      </c>
      <c r="I15" s="277"/>
      <c r="J15" s="277">
        <v>0</v>
      </c>
      <c r="K15" s="277">
        <v>0</v>
      </c>
      <c r="L15" s="277">
        <v>0</v>
      </c>
      <c r="M15" s="277">
        <v>0</v>
      </c>
      <c r="N15" s="277">
        <v>0</v>
      </c>
      <c r="O15" s="277">
        <v>0</v>
      </c>
      <c r="P15" s="279">
        <f t="shared" si="1"/>
        <v>0</v>
      </c>
    </row>
    <row r="16" spans="1:24" ht="12.75">
      <c r="A16" s="385">
        <v>2002</v>
      </c>
      <c r="B16" s="385" t="s">
        <v>157</v>
      </c>
      <c r="C16" s="277">
        <v>0</v>
      </c>
      <c r="D16" s="277"/>
      <c r="E16" s="277">
        <f>+C16</f>
        <v>0</v>
      </c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9">
        <f t="shared" si="1"/>
        <v>0</v>
      </c>
      <c r="Q16" s="84"/>
      <c r="R16" s="84"/>
      <c r="S16" s="84"/>
      <c r="T16" s="83"/>
      <c r="U16" s="83"/>
      <c r="V16" s="85"/>
      <c r="W16" s="83"/>
      <c r="X16" s="83"/>
    </row>
    <row r="17" spans="1:16" ht="12.75">
      <c r="A17" s="385" t="s">
        <v>74</v>
      </c>
      <c r="B17" s="385" t="s">
        <v>75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9">
        <f t="shared" si="1"/>
        <v>0</v>
      </c>
    </row>
    <row r="18" spans="1:16" ht="12.75">
      <c r="A18" s="385" t="s">
        <v>76</v>
      </c>
      <c r="B18" s="385" t="s">
        <v>77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9">
        <f t="shared" si="1"/>
        <v>0</v>
      </c>
    </row>
    <row r="19" spans="1:16" ht="12.75">
      <c r="A19" s="385" t="s">
        <v>78</v>
      </c>
      <c r="B19" s="385" t="s">
        <v>79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9">
        <f t="shared" si="1"/>
        <v>0</v>
      </c>
    </row>
    <row r="20" spans="1:24" ht="25.5">
      <c r="A20" s="385">
        <v>2003</v>
      </c>
      <c r="B20" s="387" t="s">
        <v>80</v>
      </c>
      <c r="C20" s="392">
        <f>'POA-06'!D68</f>
        <v>0</v>
      </c>
      <c r="D20" s="277">
        <v>0</v>
      </c>
      <c r="E20" s="277"/>
      <c r="F20" s="277">
        <v>0</v>
      </c>
      <c r="G20" s="277">
        <v>0</v>
      </c>
      <c r="H20" s="277"/>
      <c r="I20" s="277">
        <v>0</v>
      </c>
      <c r="J20" s="277"/>
      <c r="K20" s="277">
        <v>0</v>
      </c>
      <c r="L20" s="277">
        <v>0</v>
      </c>
      <c r="M20" s="277">
        <v>0</v>
      </c>
      <c r="N20" s="277"/>
      <c r="O20" s="277">
        <v>0</v>
      </c>
      <c r="P20" s="279">
        <f t="shared" si="1"/>
        <v>0</v>
      </c>
      <c r="Q20" s="84"/>
      <c r="R20" s="84"/>
      <c r="S20" s="84"/>
      <c r="T20" s="83"/>
      <c r="U20" s="83"/>
      <c r="V20" s="85"/>
      <c r="W20" s="83"/>
      <c r="X20" s="83"/>
    </row>
    <row r="21" spans="1:16" ht="12.75">
      <c r="A21" s="385">
        <v>2004</v>
      </c>
      <c r="B21" s="385" t="s">
        <v>81</v>
      </c>
      <c r="C21" s="392">
        <f>'POA-06'!D69</f>
        <v>0</v>
      </c>
      <c r="D21" s="277">
        <v>0</v>
      </c>
      <c r="E21" s="277">
        <v>0</v>
      </c>
      <c r="F21" s="277">
        <v>0</v>
      </c>
      <c r="G21" s="277">
        <v>0</v>
      </c>
      <c r="H21" s="277">
        <v>0</v>
      </c>
      <c r="I21" s="277">
        <v>0</v>
      </c>
      <c r="J21" s="277">
        <v>0</v>
      </c>
      <c r="K21" s="277">
        <v>0</v>
      </c>
      <c r="L21" s="277">
        <v>0</v>
      </c>
      <c r="M21" s="277">
        <v>0</v>
      </c>
      <c r="N21" s="277">
        <v>0</v>
      </c>
      <c r="O21" s="277">
        <v>0</v>
      </c>
      <c r="P21" s="279">
        <f t="shared" si="1"/>
        <v>0</v>
      </c>
    </row>
    <row r="22" spans="1:16" ht="12.75">
      <c r="A22" s="385" t="s">
        <v>82</v>
      </c>
      <c r="B22" s="385" t="s">
        <v>83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9">
        <f t="shared" si="1"/>
        <v>0</v>
      </c>
    </row>
    <row r="23" spans="1:16" ht="12.75">
      <c r="A23" s="385" t="s">
        <v>84</v>
      </c>
      <c r="B23" s="385" t="s">
        <v>85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9">
        <f t="shared" si="1"/>
        <v>0</v>
      </c>
    </row>
    <row r="24" spans="1:16" ht="12.75">
      <c r="A24" s="385" t="s">
        <v>86</v>
      </c>
      <c r="B24" s="385" t="s">
        <v>87</v>
      </c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9">
        <f t="shared" si="1"/>
        <v>0</v>
      </c>
    </row>
    <row r="25" spans="1:16" ht="12.75">
      <c r="A25" s="385">
        <v>2005</v>
      </c>
      <c r="B25" s="385" t="s">
        <v>88</v>
      </c>
      <c r="C25" s="392">
        <f>'POA-06'!D70</f>
        <v>0</v>
      </c>
      <c r="D25" s="277">
        <v>0</v>
      </c>
      <c r="E25" s="277">
        <v>0</v>
      </c>
      <c r="F25" s="277">
        <v>0</v>
      </c>
      <c r="G25" s="277">
        <v>0</v>
      </c>
      <c r="H25" s="277">
        <v>0</v>
      </c>
      <c r="I25" s="277">
        <v>0</v>
      </c>
      <c r="J25" s="277">
        <v>0</v>
      </c>
      <c r="K25" s="277">
        <v>0</v>
      </c>
      <c r="L25" s="277">
        <v>0</v>
      </c>
      <c r="M25" s="277">
        <v>0</v>
      </c>
      <c r="N25" s="277">
        <v>0</v>
      </c>
      <c r="O25" s="277">
        <v>0</v>
      </c>
      <c r="P25" s="279">
        <f t="shared" si="1"/>
        <v>0</v>
      </c>
    </row>
    <row r="26" spans="1:16" ht="12.75">
      <c r="A26" s="385" t="s">
        <v>89</v>
      </c>
      <c r="B26" s="385" t="s">
        <v>90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9">
        <f t="shared" si="1"/>
        <v>0</v>
      </c>
    </row>
    <row r="27" spans="1:16" ht="12.75">
      <c r="A27" s="385" t="s">
        <v>91</v>
      </c>
      <c r="B27" s="385" t="s">
        <v>92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9">
        <f t="shared" si="1"/>
        <v>0</v>
      </c>
    </row>
    <row r="28" spans="1:16" ht="12.75">
      <c r="A28" s="385">
        <v>2006</v>
      </c>
      <c r="B28" s="385" t="s">
        <v>93</v>
      </c>
      <c r="C28" s="277">
        <v>0</v>
      </c>
      <c r="D28" s="277">
        <f>+D29+D30</f>
        <v>0</v>
      </c>
      <c r="E28" s="277">
        <f aca="true" t="shared" si="3" ref="E28:K28">+E29+E30</f>
        <v>0</v>
      </c>
      <c r="F28" s="277">
        <f t="shared" si="3"/>
        <v>0</v>
      </c>
      <c r="G28" s="277">
        <f t="shared" si="3"/>
        <v>0</v>
      </c>
      <c r="H28" s="277">
        <f t="shared" si="3"/>
        <v>0</v>
      </c>
      <c r="I28" s="277">
        <f t="shared" si="3"/>
        <v>0</v>
      </c>
      <c r="J28" s="277">
        <f t="shared" si="3"/>
        <v>0</v>
      </c>
      <c r="K28" s="277">
        <f t="shared" si="3"/>
        <v>0</v>
      </c>
      <c r="L28" s="277">
        <f>+L29+L30</f>
        <v>0</v>
      </c>
      <c r="M28" s="277">
        <f>+M29+M30</f>
        <v>0</v>
      </c>
      <c r="N28" s="277">
        <f>+N29+N30</f>
        <v>0</v>
      </c>
      <c r="O28" s="277">
        <f>+O29+O30</f>
        <v>0</v>
      </c>
      <c r="P28" s="279">
        <f t="shared" si="1"/>
        <v>0</v>
      </c>
    </row>
    <row r="29" spans="1:16" ht="12.75">
      <c r="A29" s="385" t="s">
        <v>94</v>
      </c>
      <c r="B29" s="385" t="s">
        <v>95</v>
      </c>
      <c r="C29" s="277">
        <v>0</v>
      </c>
      <c r="D29" s="277"/>
      <c r="E29" s="277"/>
      <c r="F29" s="277"/>
      <c r="G29" s="277"/>
      <c r="H29" s="277"/>
      <c r="I29" s="273"/>
      <c r="J29" s="273"/>
      <c r="K29" s="277"/>
      <c r="L29" s="277"/>
      <c r="M29" s="277"/>
      <c r="N29" s="277"/>
      <c r="O29" s="277"/>
      <c r="P29" s="279">
        <f t="shared" si="1"/>
        <v>0</v>
      </c>
    </row>
    <row r="30" spans="1:16" ht="25.5">
      <c r="A30" s="385" t="s">
        <v>96</v>
      </c>
      <c r="B30" s="387" t="s">
        <v>151</v>
      </c>
      <c r="C30" s="277">
        <v>0</v>
      </c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9">
        <f t="shared" si="1"/>
        <v>0</v>
      </c>
    </row>
    <row r="31" spans="1:16" ht="12.75">
      <c r="A31" s="385" t="s">
        <v>97</v>
      </c>
      <c r="B31" s="385" t="s">
        <v>98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9">
        <f t="shared" si="1"/>
        <v>0</v>
      </c>
    </row>
    <row r="32" spans="1:16" ht="25.5">
      <c r="A32" s="385">
        <v>2007</v>
      </c>
      <c r="B32" s="387" t="s">
        <v>156</v>
      </c>
      <c r="C32" s="392"/>
      <c r="D32" s="277">
        <v>0</v>
      </c>
      <c r="E32" s="277">
        <v>0</v>
      </c>
      <c r="F32" s="277">
        <v>0</v>
      </c>
      <c r="G32" s="277"/>
      <c r="H32" s="277"/>
      <c r="I32" s="277">
        <v>0</v>
      </c>
      <c r="J32" s="277"/>
      <c r="K32" s="277">
        <v>0</v>
      </c>
      <c r="L32" s="277">
        <v>0</v>
      </c>
      <c r="M32" s="277">
        <v>0</v>
      </c>
      <c r="N32" s="277"/>
      <c r="O32" s="277"/>
      <c r="P32" s="279">
        <f t="shared" si="1"/>
        <v>0</v>
      </c>
    </row>
    <row r="33" spans="1:16" ht="25.5">
      <c r="A33" s="385">
        <v>2008</v>
      </c>
      <c r="B33" s="387" t="s">
        <v>100</v>
      </c>
      <c r="C33" s="277">
        <v>0</v>
      </c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9">
        <f t="shared" si="1"/>
        <v>0</v>
      </c>
    </row>
    <row r="34" spans="1:16" ht="12.75">
      <c r="A34" s="385">
        <v>2009</v>
      </c>
      <c r="B34" s="385" t="s">
        <v>101</v>
      </c>
      <c r="C34" s="392">
        <f>'POA-06'!D74</f>
        <v>0</v>
      </c>
      <c r="D34" s="277">
        <v>0</v>
      </c>
      <c r="E34" s="277">
        <v>0</v>
      </c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9">
        <f t="shared" si="1"/>
        <v>0</v>
      </c>
    </row>
    <row r="35" spans="1:16" ht="25.5">
      <c r="A35" s="385">
        <v>2010</v>
      </c>
      <c r="B35" s="387" t="s">
        <v>102</v>
      </c>
      <c r="C35" s="392">
        <f>'POA-06'!D75</f>
        <v>0</v>
      </c>
      <c r="D35" s="277">
        <v>0</v>
      </c>
      <c r="E35" s="277">
        <v>0</v>
      </c>
      <c r="F35" s="277">
        <v>0</v>
      </c>
      <c r="G35" s="277">
        <v>0</v>
      </c>
      <c r="H35" s="277">
        <v>0</v>
      </c>
      <c r="I35" s="277">
        <v>0</v>
      </c>
      <c r="J35" s="277">
        <v>0</v>
      </c>
      <c r="K35" s="277">
        <v>0</v>
      </c>
      <c r="L35" s="277">
        <v>0</v>
      </c>
      <c r="M35" s="277">
        <v>0</v>
      </c>
      <c r="N35" s="277">
        <v>0</v>
      </c>
      <c r="O35" s="277">
        <v>0</v>
      </c>
      <c r="P35" s="279">
        <f t="shared" si="1"/>
        <v>0</v>
      </c>
    </row>
    <row r="36" spans="1:16" ht="12.75">
      <c r="A36" s="385">
        <v>2011</v>
      </c>
      <c r="B36" s="385" t="s">
        <v>103</v>
      </c>
      <c r="C36" s="277">
        <v>0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9">
        <f t="shared" si="1"/>
        <v>0</v>
      </c>
    </row>
    <row r="37" spans="1:16" ht="25.5">
      <c r="A37" s="385">
        <v>2012</v>
      </c>
      <c r="B37" s="387" t="s">
        <v>104</v>
      </c>
      <c r="C37" s="392">
        <f>'POA-06'!D77</f>
        <v>0</v>
      </c>
      <c r="D37" s="277">
        <v>0</v>
      </c>
      <c r="E37" s="277"/>
      <c r="F37" s="277">
        <v>0</v>
      </c>
      <c r="G37" s="277">
        <v>0</v>
      </c>
      <c r="H37" s="277"/>
      <c r="I37" s="277">
        <v>0</v>
      </c>
      <c r="J37" s="277">
        <v>0</v>
      </c>
      <c r="K37" s="277"/>
      <c r="L37" s="277">
        <v>0</v>
      </c>
      <c r="M37" s="277">
        <v>0</v>
      </c>
      <c r="N37" s="277"/>
      <c r="O37" s="277">
        <v>0</v>
      </c>
      <c r="P37" s="279">
        <f t="shared" si="1"/>
        <v>0</v>
      </c>
    </row>
    <row r="38" spans="1:16" ht="12.75">
      <c r="A38" s="385">
        <v>2013</v>
      </c>
      <c r="B38" s="385" t="s">
        <v>105</v>
      </c>
      <c r="C38" s="392"/>
      <c r="D38" s="277">
        <v>0</v>
      </c>
      <c r="E38" s="277"/>
      <c r="F38" s="277"/>
      <c r="G38" s="277">
        <v>0</v>
      </c>
      <c r="H38" s="277">
        <v>0</v>
      </c>
      <c r="I38" s="277">
        <v>0</v>
      </c>
      <c r="J38" s="277">
        <v>0</v>
      </c>
      <c r="K38" s="277">
        <v>0</v>
      </c>
      <c r="L38" s="277">
        <v>0</v>
      </c>
      <c r="M38" s="277">
        <v>0</v>
      </c>
      <c r="N38" s="277">
        <v>0</v>
      </c>
      <c r="O38" s="277">
        <v>0</v>
      </c>
      <c r="P38" s="279">
        <f t="shared" si="1"/>
        <v>0</v>
      </c>
    </row>
    <row r="39" spans="1:16" ht="12.75">
      <c r="A39" s="385">
        <v>2014</v>
      </c>
      <c r="B39" s="385" t="s">
        <v>106</v>
      </c>
      <c r="C39" s="392">
        <f>'POA-06'!D79</f>
        <v>0</v>
      </c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9">
        <f t="shared" si="1"/>
        <v>0</v>
      </c>
    </row>
    <row r="40" spans="1:16" ht="12.75">
      <c r="A40" s="385">
        <v>2015</v>
      </c>
      <c r="B40" s="385" t="s">
        <v>107</v>
      </c>
      <c r="C40" s="392">
        <v>0</v>
      </c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9">
        <f t="shared" si="1"/>
        <v>0</v>
      </c>
    </row>
    <row r="41" spans="1:16" ht="12.75">
      <c r="A41" s="385" t="s">
        <v>108</v>
      </c>
      <c r="B41" s="385" t="s">
        <v>109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9">
        <f t="shared" si="1"/>
        <v>0</v>
      </c>
    </row>
    <row r="42" spans="1:16" ht="12.75">
      <c r="A42" s="385" t="s">
        <v>110</v>
      </c>
      <c r="B42" s="385" t="s">
        <v>111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9">
        <f t="shared" si="1"/>
        <v>0</v>
      </c>
    </row>
    <row r="43" spans="1:16" ht="12.75">
      <c r="A43" s="385">
        <v>2016</v>
      </c>
      <c r="B43" s="385" t="s">
        <v>112</v>
      </c>
      <c r="C43" s="277">
        <f>'POA-06'!D81</f>
        <v>0</v>
      </c>
      <c r="D43" s="277">
        <v>0</v>
      </c>
      <c r="E43" s="277">
        <v>0</v>
      </c>
      <c r="F43" s="277">
        <v>0</v>
      </c>
      <c r="G43" s="277">
        <v>0</v>
      </c>
      <c r="H43" s="277"/>
      <c r="I43" s="277">
        <v>0</v>
      </c>
      <c r="J43" s="277"/>
      <c r="K43" s="277">
        <v>0</v>
      </c>
      <c r="L43" s="277">
        <v>0</v>
      </c>
      <c r="M43" s="277">
        <v>0</v>
      </c>
      <c r="N43" s="277">
        <v>0</v>
      </c>
      <c r="O43" s="277"/>
      <c r="P43" s="279">
        <f t="shared" si="1"/>
        <v>0</v>
      </c>
    </row>
    <row r="44" spans="1:16" ht="12.75">
      <c r="A44" s="385">
        <v>2017</v>
      </c>
      <c r="B44" s="385" t="s">
        <v>113</v>
      </c>
      <c r="C44" s="277">
        <v>0</v>
      </c>
      <c r="D44" s="277">
        <v>0</v>
      </c>
      <c r="E44" s="277">
        <v>0</v>
      </c>
      <c r="F44" s="277">
        <v>0</v>
      </c>
      <c r="G44" s="277">
        <v>0</v>
      </c>
      <c r="H44" s="277">
        <v>0</v>
      </c>
      <c r="I44" s="277">
        <v>0</v>
      </c>
      <c r="J44" s="277">
        <v>0</v>
      </c>
      <c r="K44" s="277">
        <v>0</v>
      </c>
      <c r="L44" s="277">
        <v>0</v>
      </c>
      <c r="M44" s="277">
        <v>0</v>
      </c>
      <c r="N44" s="277">
        <v>0</v>
      </c>
      <c r="O44" s="277">
        <v>0</v>
      </c>
      <c r="P44" s="279">
        <f t="shared" si="1"/>
        <v>0</v>
      </c>
    </row>
    <row r="45" spans="1:16" ht="12.75">
      <c r="A45" s="386">
        <v>3000</v>
      </c>
      <c r="B45" s="385" t="s">
        <v>114</v>
      </c>
      <c r="C45" s="279">
        <v>0</v>
      </c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>
        <f t="shared" si="1"/>
        <v>0</v>
      </c>
    </row>
    <row r="46" spans="1:17" ht="12.75">
      <c r="A46" s="386">
        <v>4000</v>
      </c>
      <c r="B46" s="385" t="s">
        <v>115</v>
      </c>
      <c r="C46" s="392">
        <f>'POA-05'!C33</f>
        <v>924800000</v>
      </c>
      <c r="D46" s="277">
        <f>'POA-05'!C26+'POA-05'!C28+'POA-05'!C32</f>
        <v>144800000</v>
      </c>
      <c r="E46" s="277">
        <f>'POA-05'!C25+'POA-05'!C29+'POA-05'!C30</f>
        <v>650000000</v>
      </c>
      <c r="F46" s="277">
        <f>'POA-05'!C27+'POA-05'!C31</f>
        <v>130000000</v>
      </c>
      <c r="G46" s="393"/>
      <c r="H46" s="277"/>
      <c r="I46" s="277"/>
      <c r="J46" s="277"/>
      <c r="K46" s="392"/>
      <c r="L46" s="394"/>
      <c r="M46" s="279"/>
      <c r="N46" s="279"/>
      <c r="O46" s="279"/>
      <c r="P46" s="279">
        <f t="shared" si="1"/>
        <v>924800000</v>
      </c>
      <c r="Q46" s="54"/>
    </row>
    <row r="47" spans="1:17" ht="12.75">
      <c r="A47" s="386">
        <v>5000</v>
      </c>
      <c r="B47" s="385" t="s">
        <v>116</v>
      </c>
      <c r="C47" s="277">
        <f>'POA-05'!C22</f>
        <v>275200000</v>
      </c>
      <c r="D47" s="277">
        <f>'POA-05'!C18+'POA-05'!C17+'POA-05'!C15</f>
        <v>42000000</v>
      </c>
      <c r="E47" s="277">
        <f>'POA-05'!C16</f>
        <v>120000000</v>
      </c>
      <c r="F47" s="277">
        <f>'POA-05'!C20</f>
        <v>30000000</v>
      </c>
      <c r="G47" s="277"/>
      <c r="H47" s="277"/>
      <c r="I47" s="277">
        <f>'POA-05'!C19</f>
        <v>50000000</v>
      </c>
      <c r="J47" s="395"/>
      <c r="K47" s="395"/>
      <c r="L47" s="395"/>
      <c r="M47" s="277">
        <f>'POA-05'!C21</f>
        <v>33200000</v>
      </c>
      <c r="N47" s="395"/>
      <c r="O47" s="395"/>
      <c r="P47" s="279">
        <f t="shared" si="1"/>
        <v>275200000</v>
      </c>
      <c r="Q47" s="54"/>
    </row>
    <row r="48" spans="1:16" ht="12.75">
      <c r="A48" s="386">
        <v>6000</v>
      </c>
      <c r="B48" s="385" t="s">
        <v>117</v>
      </c>
      <c r="C48" s="272">
        <v>0</v>
      </c>
      <c r="D48" s="279"/>
      <c r="E48" s="279"/>
      <c r="F48" s="273"/>
      <c r="G48" s="279"/>
      <c r="H48" s="279"/>
      <c r="I48" s="279"/>
      <c r="J48" s="279"/>
      <c r="K48" s="279"/>
      <c r="L48" s="279"/>
      <c r="M48" s="279"/>
      <c r="N48" s="279"/>
      <c r="O48" s="279"/>
      <c r="P48" s="279">
        <f t="shared" si="1"/>
        <v>0</v>
      </c>
    </row>
    <row r="49" spans="1:16" ht="12.75">
      <c r="A49" s="386">
        <v>7000</v>
      </c>
      <c r="B49" s="385" t="s">
        <v>118</v>
      </c>
      <c r="C49" s="272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>
        <f t="shared" si="1"/>
        <v>0</v>
      </c>
    </row>
    <row r="50" spans="1:16" ht="12.75">
      <c r="A50" s="389"/>
      <c r="B50" s="389" t="s">
        <v>31</v>
      </c>
      <c r="C50" s="272">
        <f>+C11+C14+C45+C46+C47+C48+C49</f>
        <v>1200000000</v>
      </c>
      <c r="D50" s="272">
        <f>+D11+D14+D45+D46+D47+D48+D49</f>
        <v>186800000</v>
      </c>
      <c r="E50" s="272">
        <f>+E11+E14+E45+E46+E47+E48+E49</f>
        <v>770000000</v>
      </c>
      <c r="F50" s="272">
        <f>+F11+F14+F45+F46+F47+F48+F49</f>
        <v>160000000</v>
      </c>
      <c r="G50" s="272">
        <f aca="true" t="shared" si="4" ref="G50:O50">+G11+G14+G45+G46+G47+G48+G49</f>
        <v>0</v>
      </c>
      <c r="H50" s="272">
        <f t="shared" si="4"/>
        <v>0</v>
      </c>
      <c r="I50" s="272">
        <f t="shared" si="4"/>
        <v>50000000</v>
      </c>
      <c r="J50" s="272">
        <f t="shared" si="4"/>
        <v>0</v>
      </c>
      <c r="K50" s="272">
        <f t="shared" si="4"/>
        <v>0</v>
      </c>
      <c r="L50" s="272">
        <f t="shared" si="4"/>
        <v>0</v>
      </c>
      <c r="M50" s="272">
        <f t="shared" si="4"/>
        <v>33200000</v>
      </c>
      <c r="N50" s="272">
        <f t="shared" si="4"/>
        <v>0</v>
      </c>
      <c r="O50" s="272">
        <f t="shared" si="4"/>
        <v>0</v>
      </c>
      <c r="P50" s="272">
        <f>+P11+P14+P45+P46+P47+P48+P49</f>
        <v>1200000000</v>
      </c>
    </row>
    <row r="51" ht="10.5"/>
    <row r="52" ht="10.5"/>
    <row r="53" spans="6:15" ht="10.5">
      <c r="F53" s="54"/>
      <c r="G53" s="54"/>
      <c r="H53" s="54"/>
      <c r="I53" s="54"/>
      <c r="J53" s="54"/>
      <c r="K53" s="54"/>
      <c r="L53" s="54"/>
      <c r="M53" s="54"/>
      <c r="N53" s="54"/>
      <c r="O53" s="54"/>
    </row>
    <row r="54" spans="3:15" ht="10.5">
      <c r="C54" s="54"/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6:16" ht="11.25">
      <c r="F55" s="54"/>
      <c r="G55" s="175"/>
      <c r="H55" s="54"/>
      <c r="I55" s="54"/>
      <c r="J55" s="54"/>
      <c r="K55" s="54"/>
      <c r="L55" s="54"/>
      <c r="M55" s="54"/>
      <c r="N55" s="54"/>
      <c r="O55" s="54"/>
      <c r="P55" s="54"/>
    </row>
    <row r="56" spans="6:16" ht="11.25">
      <c r="F56" s="54"/>
      <c r="G56" s="176"/>
      <c r="H56" s="54"/>
      <c r="I56" s="54"/>
      <c r="J56" s="54"/>
      <c r="K56" s="54"/>
      <c r="L56" s="54"/>
      <c r="M56" s="54"/>
      <c r="N56" s="54"/>
      <c r="O56" s="54"/>
      <c r="P56" s="54"/>
    </row>
    <row r="57" spans="5:15" ht="11.25">
      <c r="E57" s="54"/>
      <c r="F57" s="54"/>
      <c r="G57" s="174"/>
      <c r="H57" s="54"/>
      <c r="I57" s="54"/>
      <c r="J57" s="54"/>
      <c r="K57" s="54"/>
      <c r="L57" s="54"/>
      <c r="M57" s="54"/>
      <c r="N57" s="54"/>
      <c r="O57" s="54"/>
    </row>
    <row r="58" spans="5:15" ht="10.5"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</row>
    <row r="59" spans="5:15" ht="10.5"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</row>
    <row r="60" spans="5:15" ht="10.5"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5:15" ht="10.5"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5:16" ht="10.5"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6:15" ht="10.5"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spans="6:15" ht="10.5">
      <c r="F64" s="54"/>
      <c r="G64" s="54"/>
      <c r="H64" s="54"/>
      <c r="I64" s="54"/>
      <c r="J64" s="54"/>
      <c r="K64" s="54"/>
      <c r="L64" s="54"/>
      <c r="M64" s="54"/>
      <c r="N64" s="54"/>
      <c r="O64" s="54"/>
    </row>
    <row r="67" spans="5:16" ht="10.5">
      <c r="E67" s="54"/>
      <c r="P67" s="54"/>
    </row>
    <row r="68" ht="10.5">
      <c r="E68" s="54"/>
    </row>
  </sheetData>
  <sheetProtection/>
  <mergeCells count="15">
    <mergeCell ref="A1:B5"/>
    <mergeCell ref="C1:H4"/>
    <mergeCell ref="I4:J4"/>
    <mergeCell ref="C5:E5"/>
    <mergeCell ref="F5:H5"/>
    <mergeCell ref="A6:B6"/>
    <mergeCell ref="C6:E6"/>
    <mergeCell ref="F6:H6"/>
    <mergeCell ref="P9:P10"/>
    <mergeCell ref="A9:A10"/>
    <mergeCell ref="B9:B10"/>
    <mergeCell ref="C9:C10"/>
    <mergeCell ref="D9:O9"/>
    <mergeCell ref="A8:O8"/>
    <mergeCell ref="A7:O7"/>
  </mergeCells>
  <printOptions horizontalCentered="1" verticalCentered="1"/>
  <pageMargins left="0.984251968503937" right="1.0236220472440944" top="0.984251968503937" bottom="0.984251968503937" header="0" footer="0"/>
  <pageSetup horizontalDpi="600" verticalDpi="600" orientation="landscape" paperSize="14" scale="8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F12" sqref="F12"/>
    </sheetView>
  </sheetViews>
  <sheetFormatPr defaultColWidth="11.421875" defaultRowHeight="12.75"/>
  <cols>
    <col min="2" max="2" width="17.57421875" style="0" customWidth="1"/>
    <col min="3" max="3" width="20.8515625" style="0" customWidth="1"/>
    <col min="4" max="4" width="19.00390625" style="0" customWidth="1"/>
    <col min="5" max="5" width="22.00390625" style="0" customWidth="1"/>
    <col min="6" max="6" width="16.00390625" style="0" customWidth="1"/>
    <col min="7" max="7" width="8.7109375" style="0" customWidth="1"/>
    <col min="8" max="8" width="11.28125" style="0" customWidth="1"/>
    <col min="9" max="9" width="13.140625" style="0" customWidth="1"/>
  </cols>
  <sheetData>
    <row r="1" spans="1:9" ht="12.75">
      <c r="A1" s="429"/>
      <c r="B1" s="430"/>
      <c r="C1" s="410" t="s">
        <v>233</v>
      </c>
      <c r="D1" s="411"/>
      <c r="E1" s="411"/>
      <c r="F1" s="411"/>
      <c r="G1" s="411"/>
      <c r="H1" s="412"/>
      <c r="I1" s="281"/>
    </row>
    <row r="2" spans="1:9" ht="12.75">
      <c r="A2" s="431"/>
      <c r="B2" s="432"/>
      <c r="C2" s="413"/>
      <c r="D2" s="414"/>
      <c r="E2" s="414"/>
      <c r="F2" s="414"/>
      <c r="G2" s="414"/>
      <c r="H2" s="415"/>
      <c r="I2" s="281"/>
    </row>
    <row r="3" spans="1:9" ht="12.75">
      <c r="A3" s="431"/>
      <c r="B3" s="432"/>
      <c r="C3" s="413"/>
      <c r="D3" s="414"/>
      <c r="E3" s="414"/>
      <c r="F3" s="414"/>
      <c r="G3" s="414"/>
      <c r="H3" s="415"/>
      <c r="I3" s="281" t="s">
        <v>234</v>
      </c>
    </row>
    <row r="4" spans="1:9" ht="12.75">
      <c r="A4" s="431"/>
      <c r="B4" s="432"/>
      <c r="C4" s="416"/>
      <c r="D4" s="417"/>
      <c r="E4" s="417"/>
      <c r="F4" s="417"/>
      <c r="G4" s="417"/>
      <c r="H4" s="418"/>
      <c r="I4" s="281" t="s">
        <v>235</v>
      </c>
    </row>
    <row r="5" spans="1:9" ht="13.5">
      <c r="A5" s="433"/>
      <c r="B5" s="434"/>
      <c r="C5" s="406" t="s">
        <v>236</v>
      </c>
      <c r="D5" s="407"/>
      <c r="E5" s="408"/>
      <c r="F5" s="406" t="s">
        <v>237</v>
      </c>
      <c r="G5" s="407"/>
      <c r="H5" s="407"/>
      <c r="I5" s="281"/>
    </row>
    <row r="6" spans="1:9" ht="14.25" customHeight="1">
      <c r="A6" s="435" t="s">
        <v>238</v>
      </c>
      <c r="B6" s="402"/>
      <c r="C6" s="406">
        <v>0</v>
      </c>
      <c r="D6" s="407"/>
      <c r="E6" s="408"/>
      <c r="F6" s="406" t="s">
        <v>239</v>
      </c>
      <c r="G6" s="407"/>
      <c r="H6" s="407"/>
      <c r="I6" s="281"/>
    </row>
    <row r="7" spans="1:8" ht="18.75" customHeight="1">
      <c r="A7" s="506" t="s">
        <v>7</v>
      </c>
      <c r="B7" s="506"/>
      <c r="C7" s="506" t="str">
        <f>'POA-01'!C7:G7</f>
        <v>FORTALECIMIENTO AL ORDENAMIENTO AMBIENTAL Y TERRITORIAL</v>
      </c>
      <c r="D7" s="506"/>
      <c r="E7" s="506"/>
      <c r="F7" s="506"/>
      <c r="G7" s="401" t="s">
        <v>119</v>
      </c>
      <c r="H7" s="405" t="s">
        <v>246</v>
      </c>
    </row>
    <row r="8" spans="1:8" ht="16.5">
      <c r="A8" s="426" t="s">
        <v>8</v>
      </c>
      <c r="B8" s="426"/>
      <c r="C8" s="369">
        <f>'POA-01'!C8</f>
        <v>1200000000</v>
      </c>
      <c r="D8" s="288"/>
      <c r="F8" s="27"/>
      <c r="G8" s="27"/>
      <c r="H8" s="26"/>
    </row>
    <row r="9" spans="1:8" ht="14.25">
      <c r="A9" s="426" t="s">
        <v>10</v>
      </c>
      <c r="B9" s="426"/>
      <c r="C9" s="292">
        <f>'POA-01'!D9</f>
        <v>0</v>
      </c>
      <c r="D9" s="26"/>
      <c r="F9" s="27"/>
      <c r="G9" s="27"/>
      <c r="H9" s="26"/>
    </row>
    <row r="10" spans="1:8" ht="16.5">
      <c r="A10" s="426" t="s">
        <v>9</v>
      </c>
      <c r="B10" s="426"/>
      <c r="C10" s="292">
        <f>'POA-01'!C10</f>
        <v>1200000000</v>
      </c>
      <c r="D10" s="362"/>
      <c r="F10" s="27"/>
      <c r="G10" s="27"/>
      <c r="H10" s="26"/>
    </row>
    <row r="11" spans="3:5" ht="15" customHeight="1">
      <c r="C11" s="56"/>
      <c r="D11" s="58" t="s">
        <v>28</v>
      </c>
      <c r="E11" s="57" t="s">
        <v>55</v>
      </c>
    </row>
    <row r="12" spans="3:5" ht="16.5" customHeight="1">
      <c r="C12" s="58">
        <v>1000</v>
      </c>
      <c r="D12" s="74" t="s">
        <v>154</v>
      </c>
      <c r="E12" s="59">
        <f>'POA-07'!C11</f>
        <v>0</v>
      </c>
    </row>
    <row r="13" spans="3:5" ht="12.75" hidden="1">
      <c r="C13" s="56">
        <v>1001</v>
      </c>
      <c r="D13" s="75" t="s">
        <v>69</v>
      </c>
      <c r="E13" s="61" t="e">
        <f>'POA-02'!#REF!</f>
        <v>#REF!</v>
      </c>
    </row>
    <row r="14" spans="3:5" ht="12.75" hidden="1">
      <c r="C14" s="56">
        <v>1002</v>
      </c>
      <c r="D14" s="75" t="s">
        <v>70</v>
      </c>
      <c r="E14" s="61" t="e">
        <f>'POA-02'!#REF!</f>
        <v>#REF!</v>
      </c>
    </row>
    <row r="15" spans="3:5" ht="18.75" customHeight="1">
      <c r="C15" s="58">
        <v>2000</v>
      </c>
      <c r="D15" s="75" t="s">
        <v>155</v>
      </c>
      <c r="E15" s="59">
        <v>0</v>
      </c>
    </row>
    <row r="16" spans="3:5" ht="12.75" hidden="1">
      <c r="C16" s="56">
        <v>2001</v>
      </c>
      <c r="D16" s="75" t="s">
        <v>72</v>
      </c>
      <c r="E16" s="62">
        <f>'POA-04'!G25</f>
        <v>600000000</v>
      </c>
    </row>
    <row r="17" spans="3:5" ht="12.75" hidden="1">
      <c r="C17" s="56">
        <v>2002</v>
      </c>
      <c r="D17" s="75" t="s">
        <v>73</v>
      </c>
      <c r="E17" s="62">
        <f>'POA-03'!H30</f>
        <v>0</v>
      </c>
    </row>
    <row r="18" spans="3:5" ht="12.75" hidden="1">
      <c r="C18" s="56" t="s">
        <v>74</v>
      </c>
      <c r="D18" s="75" t="s">
        <v>75</v>
      </c>
      <c r="E18" s="62"/>
    </row>
    <row r="19" spans="3:5" ht="12.75" hidden="1">
      <c r="C19" s="56" t="s">
        <v>76</v>
      </c>
      <c r="D19" s="75" t="s">
        <v>77</v>
      </c>
      <c r="E19" s="62"/>
    </row>
    <row r="20" spans="3:5" ht="12.75" hidden="1">
      <c r="C20" s="56" t="s">
        <v>78</v>
      </c>
      <c r="D20" s="75" t="s">
        <v>79</v>
      </c>
      <c r="E20" s="62"/>
    </row>
    <row r="21" spans="3:5" ht="21.75" hidden="1">
      <c r="C21" s="56">
        <v>2003</v>
      </c>
      <c r="D21" s="76" t="s">
        <v>80</v>
      </c>
      <c r="E21" s="61">
        <f>'POA-06'!D15</f>
        <v>0</v>
      </c>
    </row>
    <row r="22" spans="3:5" ht="12.75" hidden="1">
      <c r="C22" s="56">
        <v>2004</v>
      </c>
      <c r="D22" s="75" t="s">
        <v>81</v>
      </c>
      <c r="E22" s="61">
        <f>'POA-06'!D16</f>
        <v>0</v>
      </c>
    </row>
    <row r="23" spans="3:5" ht="12.75" hidden="1">
      <c r="C23" s="56" t="s">
        <v>82</v>
      </c>
      <c r="D23" s="75" t="s">
        <v>83</v>
      </c>
      <c r="E23" s="62"/>
    </row>
    <row r="24" spans="3:5" ht="12.75" hidden="1">
      <c r="C24" s="56" t="s">
        <v>84</v>
      </c>
      <c r="D24" s="75" t="s">
        <v>85</v>
      </c>
      <c r="E24" s="62"/>
    </row>
    <row r="25" spans="3:5" ht="12.75" hidden="1">
      <c r="C25" s="56" t="s">
        <v>86</v>
      </c>
      <c r="D25" s="75" t="s">
        <v>87</v>
      </c>
      <c r="E25" s="62"/>
    </row>
    <row r="26" spans="3:5" ht="12.75" hidden="1">
      <c r="C26" s="56">
        <v>2005</v>
      </c>
      <c r="D26" s="75" t="s">
        <v>88</v>
      </c>
      <c r="E26" s="61">
        <v>0</v>
      </c>
    </row>
    <row r="27" spans="3:5" ht="12.75" hidden="1">
      <c r="C27" s="56" t="s">
        <v>89</v>
      </c>
      <c r="D27" s="75" t="s">
        <v>90</v>
      </c>
      <c r="E27" s="62"/>
    </row>
    <row r="28" spans="3:5" ht="12.75" hidden="1">
      <c r="C28" s="56" t="s">
        <v>91</v>
      </c>
      <c r="D28" s="75" t="s">
        <v>92</v>
      </c>
      <c r="E28" s="62"/>
    </row>
    <row r="29" spans="3:5" ht="12.75" hidden="1">
      <c r="C29" s="56">
        <v>2006</v>
      </c>
      <c r="D29" s="75" t="s">
        <v>93</v>
      </c>
      <c r="E29" s="61">
        <f>'POA-06'!D18</f>
        <v>0</v>
      </c>
    </row>
    <row r="30" spans="3:5" ht="12.75" hidden="1">
      <c r="C30" s="56" t="s">
        <v>94</v>
      </c>
      <c r="D30" s="75" t="s">
        <v>95</v>
      </c>
      <c r="E30" s="62"/>
    </row>
    <row r="31" spans="3:5" ht="21.75" hidden="1">
      <c r="C31" s="56" t="s">
        <v>96</v>
      </c>
      <c r="D31" s="76" t="s">
        <v>151</v>
      </c>
      <c r="E31" s="62"/>
    </row>
    <row r="32" spans="3:5" ht="12.75" hidden="1">
      <c r="C32" s="56" t="s">
        <v>97</v>
      </c>
      <c r="D32" s="75" t="s">
        <v>98</v>
      </c>
      <c r="E32" s="62"/>
    </row>
    <row r="33" spans="3:5" ht="21.75" hidden="1">
      <c r="C33" s="56">
        <v>2007</v>
      </c>
      <c r="D33" s="76" t="s">
        <v>99</v>
      </c>
      <c r="E33" s="61">
        <f>'POA-06'!D19</f>
        <v>0</v>
      </c>
    </row>
    <row r="34" spans="3:5" ht="21.75" hidden="1">
      <c r="C34" s="56">
        <v>2008</v>
      </c>
      <c r="D34" s="76" t="s">
        <v>100</v>
      </c>
      <c r="E34" s="61">
        <f>'POA-06'!D17</f>
        <v>0</v>
      </c>
    </row>
    <row r="35" spans="3:5" ht="12.75" hidden="1">
      <c r="C35" s="56">
        <v>2009</v>
      </c>
      <c r="D35" s="75" t="s">
        <v>101</v>
      </c>
      <c r="E35" s="61">
        <v>0</v>
      </c>
    </row>
    <row r="36" spans="3:5" ht="21.75" hidden="1">
      <c r="C36" s="56">
        <v>2010</v>
      </c>
      <c r="D36" s="76" t="s">
        <v>102</v>
      </c>
      <c r="E36" s="61">
        <v>0</v>
      </c>
    </row>
    <row r="37" spans="3:5" ht="12.75" hidden="1">
      <c r="C37" s="56">
        <v>2011</v>
      </c>
      <c r="D37" s="75" t="s">
        <v>103</v>
      </c>
      <c r="E37" s="61">
        <f>'POA-06'!D23</f>
        <v>0</v>
      </c>
    </row>
    <row r="38" spans="3:5" ht="21.75" hidden="1">
      <c r="C38" s="56">
        <v>2012</v>
      </c>
      <c r="D38" s="76" t="s">
        <v>104</v>
      </c>
      <c r="E38" s="61">
        <f>'POA-06'!D24</f>
        <v>0</v>
      </c>
    </row>
    <row r="39" spans="3:5" ht="12.75" hidden="1">
      <c r="C39" s="56">
        <v>2013</v>
      </c>
      <c r="D39" s="75" t="s">
        <v>105</v>
      </c>
      <c r="E39" s="61">
        <f>'POA-06'!D22</f>
        <v>0</v>
      </c>
    </row>
    <row r="40" spans="3:5" ht="12.75" hidden="1">
      <c r="C40" s="56">
        <v>2014</v>
      </c>
      <c r="D40" s="75" t="s">
        <v>106</v>
      </c>
      <c r="E40" s="61">
        <v>0</v>
      </c>
    </row>
    <row r="41" spans="3:5" ht="12.75" hidden="1">
      <c r="C41" s="56">
        <v>2015</v>
      </c>
      <c r="D41" s="75" t="s">
        <v>107</v>
      </c>
      <c r="E41" s="61">
        <f>'POA-06'!D27</f>
        <v>0</v>
      </c>
    </row>
    <row r="42" spans="3:5" ht="12.75" hidden="1">
      <c r="C42" s="56" t="s">
        <v>108</v>
      </c>
      <c r="D42" s="75" t="s">
        <v>109</v>
      </c>
      <c r="E42" s="62"/>
    </row>
    <row r="43" spans="3:5" ht="12.75" hidden="1">
      <c r="C43" s="56" t="s">
        <v>110</v>
      </c>
      <c r="D43" s="75" t="s">
        <v>111</v>
      </c>
      <c r="E43" s="62"/>
    </row>
    <row r="44" spans="3:5" ht="12.75" hidden="1">
      <c r="C44" s="56">
        <v>2016</v>
      </c>
      <c r="D44" s="75" t="s">
        <v>112</v>
      </c>
      <c r="E44" s="62">
        <f>'POA-06'!D28</f>
        <v>0</v>
      </c>
    </row>
    <row r="45" spans="3:5" ht="12.75" hidden="1">
      <c r="C45" s="56">
        <v>2017</v>
      </c>
      <c r="D45" s="75" t="s">
        <v>113</v>
      </c>
      <c r="E45" s="62">
        <v>0</v>
      </c>
    </row>
    <row r="46" spans="3:5" ht="12.75" hidden="1">
      <c r="C46" s="58">
        <v>3000</v>
      </c>
      <c r="D46" s="75" t="s">
        <v>114</v>
      </c>
      <c r="E46" s="60">
        <v>0</v>
      </c>
    </row>
    <row r="47" spans="3:5" ht="18.75" customHeight="1">
      <c r="C47" s="58">
        <v>5000</v>
      </c>
      <c r="D47" s="75" t="s">
        <v>194</v>
      </c>
      <c r="E47" s="59">
        <f>'POA-05'!C22+'POA-05'!C33</f>
        <v>1200000000</v>
      </c>
    </row>
    <row r="48" spans="3:5" ht="15" customHeight="1">
      <c r="C48" s="58"/>
      <c r="D48" s="56"/>
      <c r="E48" s="59">
        <f>SUM(E44:E47)</f>
        <v>1200000000</v>
      </c>
    </row>
    <row r="49" spans="1:3" ht="12.75" hidden="1">
      <c r="A49" s="58">
        <v>7000</v>
      </c>
      <c r="B49" s="56" t="s">
        <v>118</v>
      </c>
      <c r="C49" s="59">
        <v>0</v>
      </c>
    </row>
    <row r="50" spans="1:3" ht="12.75" hidden="1">
      <c r="A50" s="58"/>
      <c r="B50" s="58" t="s">
        <v>31</v>
      </c>
      <c r="C50" s="59" t="e">
        <f>+E12+E15+E46+#REF!+E47+E48+C49</f>
        <v>#REF!</v>
      </c>
    </row>
    <row r="70" ht="6.75" customHeight="1"/>
    <row r="71" ht="19.5" customHeight="1" hidden="1"/>
  </sheetData>
  <sheetProtection/>
  <mergeCells count="12">
    <mergeCell ref="A6:B6"/>
    <mergeCell ref="C6:E6"/>
    <mergeCell ref="F6:H6"/>
    <mergeCell ref="A1:B5"/>
    <mergeCell ref="C1:H4"/>
    <mergeCell ref="C5:E5"/>
    <mergeCell ref="F5:H5"/>
    <mergeCell ref="A10:B10"/>
    <mergeCell ref="A8:B8"/>
    <mergeCell ref="A9:B9"/>
    <mergeCell ref="C7:F7"/>
    <mergeCell ref="A7:B7"/>
  </mergeCells>
  <printOptions horizontalCentered="1" verticalCentered="1"/>
  <pageMargins left="0.9055118110236221" right="0.9448818897637796" top="0.64" bottom="0.984251968503937" header="0" footer="0"/>
  <pageSetup horizontalDpi="600" verticalDpi="600" orientation="landscape" paperSize="1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" sqref="A6:B6"/>
    </sheetView>
  </sheetViews>
  <sheetFormatPr defaultColWidth="11.421875" defaultRowHeight="12.75"/>
  <cols>
    <col min="2" max="2" width="17.7109375" style="0" customWidth="1"/>
    <col min="3" max="3" width="14.421875" style="0" customWidth="1"/>
    <col min="4" max="4" width="11.140625" style="0" customWidth="1"/>
    <col min="5" max="5" width="10.140625" style="0" customWidth="1"/>
    <col min="6" max="6" width="10.57421875" style="0" customWidth="1"/>
    <col min="7" max="9" width="10.8515625" style="0" customWidth="1"/>
    <col min="10" max="10" width="10.140625" style="0" customWidth="1"/>
    <col min="11" max="11" width="10.00390625" style="0" customWidth="1"/>
    <col min="12" max="12" width="11.140625" style="0" customWidth="1"/>
    <col min="13" max="13" width="10.28125" style="0" customWidth="1"/>
    <col min="14" max="14" width="10.00390625" style="0" customWidth="1"/>
    <col min="15" max="15" width="10.421875" style="0" customWidth="1"/>
    <col min="16" max="16" width="10.28125" style="0" customWidth="1"/>
    <col min="17" max="17" width="9.28125" style="0" customWidth="1"/>
    <col min="18" max="18" width="12.00390625" style="0" customWidth="1"/>
    <col min="19" max="19" width="12.7109375" style="0" bestFit="1" customWidth="1"/>
  </cols>
  <sheetData>
    <row r="1" spans="1:16" ht="12.75">
      <c r="A1" s="429"/>
      <c r="B1" s="430"/>
      <c r="C1" s="410" t="s">
        <v>233</v>
      </c>
      <c r="D1" s="411"/>
      <c r="E1" s="411"/>
      <c r="F1" s="411"/>
      <c r="G1" s="411"/>
      <c r="H1" s="412"/>
      <c r="I1" s="281"/>
      <c r="J1" s="282"/>
      <c r="K1" s="396"/>
      <c r="L1" s="396"/>
      <c r="M1" s="396"/>
      <c r="N1" s="396"/>
      <c r="O1" s="396"/>
      <c r="P1" s="396"/>
    </row>
    <row r="2" spans="1:16" ht="12.75">
      <c r="A2" s="431"/>
      <c r="B2" s="432"/>
      <c r="C2" s="413"/>
      <c r="D2" s="414"/>
      <c r="E2" s="414"/>
      <c r="F2" s="414"/>
      <c r="G2" s="414"/>
      <c r="H2" s="415"/>
      <c r="I2" s="281"/>
      <c r="J2" s="283"/>
      <c r="K2" s="396"/>
      <c r="L2" s="396"/>
      <c r="M2" s="396"/>
      <c r="N2" s="396"/>
      <c r="O2" s="396"/>
      <c r="P2" s="396"/>
    </row>
    <row r="3" spans="1:16" ht="12.75">
      <c r="A3" s="431"/>
      <c r="B3" s="432"/>
      <c r="C3" s="413"/>
      <c r="D3" s="414"/>
      <c r="E3" s="414"/>
      <c r="F3" s="414"/>
      <c r="G3" s="414"/>
      <c r="H3" s="415"/>
      <c r="I3" s="281" t="s">
        <v>234</v>
      </c>
      <c r="J3" s="284"/>
      <c r="K3" s="396"/>
      <c r="L3" s="396"/>
      <c r="M3" s="396"/>
      <c r="N3" s="396"/>
      <c r="O3" s="396"/>
      <c r="P3" s="396"/>
    </row>
    <row r="4" spans="1:16" ht="12.75">
      <c r="A4" s="431"/>
      <c r="B4" s="432"/>
      <c r="C4" s="416"/>
      <c r="D4" s="417"/>
      <c r="E4" s="417"/>
      <c r="F4" s="417"/>
      <c r="G4" s="417"/>
      <c r="H4" s="418"/>
      <c r="I4" s="419" t="s">
        <v>245</v>
      </c>
      <c r="J4" s="419"/>
      <c r="K4" s="396"/>
      <c r="L4" s="396"/>
      <c r="M4" s="396"/>
      <c r="N4" s="396"/>
      <c r="O4" s="396"/>
      <c r="P4" s="396"/>
    </row>
    <row r="5" spans="1:16" ht="13.5">
      <c r="A5" s="433"/>
      <c r="B5" s="434"/>
      <c r="C5" s="406" t="s">
        <v>236</v>
      </c>
      <c r="D5" s="407"/>
      <c r="E5" s="408"/>
      <c r="F5" s="406" t="s">
        <v>237</v>
      </c>
      <c r="G5" s="407"/>
      <c r="H5" s="407"/>
      <c r="I5" s="281"/>
      <c r="J5" s="284"/>
      <c r="K5" s="396"/>
      <c r="L5" s="396"/>
      <c r="M5" s="396"/>
      <c r="N5" s="396"/>
      <c r="O5" s="396"/>
      <c r="P5" s="396"/>
    </row>
    <row r="6" spans="1:18" ht="19.5">
      <c r="A6" s="435" t="s">
        <v>238</v>
      </c>
      <c r="B6" s="402"/>
      <c r="C6" s="406">
        <v>0</v>
      </c>
      <c r="D6" s="407"/>
      <c r="E6" s="408"/>
      <c r="F6" s="406" t="s">
        <v>239</v>
      </c>
      <c r="G6" s="407"/>
      <c r="H6" s="407"/>
      <c r="I6" s="281"/>
      <c r="J6" s="285"/>
      <c r="K6" s="396"/>
      <c r="L6" s="396"/>
      <c r="M6" s="396"/>
      <c r="N6" s="396"/>
      <c r="O6" s="396"/>
      <c r="P6" s="396"/>
      <c r="Q6" s="400"/>
      <c r="R6" s="400"/>
    </row>
    <row r="7" spans="1:18" ht="13.5">
      <c r="A7" s="505" t="s">
        <v>185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397"/>
    </row>
    <row r="8" spans="1:18" ht="14.25" thickBot="1">
      <c r="A8" s="504" t="s">
        <v>214</v>
      </c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</row>
    <row r="9" spans="1:18" ht="14.25" thickBot="1">
      <c r="A9" s="495"/>
      <c r="B9" s="508" t="s">
        <v>28</v>
      </c>
      <c r="C9" s="512" t="s">
        <v>159</v>
      </c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  <c r="R9" s="510" t="s">
        <v>31</v>
      </c>
    </row>
    <row r="10" spans="1:18" ht="14.25" thickBot="1">
      <c r="A10" s="496"/>
      <c r="B10" s="509"/>
      <c r="C10" s="379" t="s">
        <v>160</v>
      </c>
      <c r="D10" s="379" t="s">
        <v>161</v>
      </c>
      <c r="E10" s="379" t="s">
        <v>162</v>
      </c>
      <c r="F10" s="379" t="s">
        <v>163</v>
      </c>
      <c r="G10" s="379" t="s">
        <v>164</v>
      </c>
      <c r="H10" s="379" t="s">
        <v>165</v>
      </c>
      <c r="I10" s="379" t="s">
        <v>166</v>
      </c>
      <c r="J10" s="379" t="s">
        <v>167</v>
      </c>
      <c r="K10" s="379" t="s">
        <v>168</v>
      </c>
      <c r="L10" s="379" t="s">
        <v>169</v>
      </c>
      <c r="M10" s="379" t="s">
        <v>170</v>
      </c>
      <c r="N10" s="379" t="s">
        <v>171</v>
      </c>
      <c r="O10" s="379" t="s">
        <v>186</v>
      </c>
      <c r="P10" s="379" t="s">
        <v>187</v>
      </c>
      <c r="Q10" s="379" t="s">
        <v>188</v>
      </c>
      <c r="R10" s="511"/>
    </row>
    <row r="11" spans="1:20" ht="13.5">
      <c r="A11" s="383">
        <v>1000</v>
      </c>
      <c r="B11" s="384" t="s">
        <v>68</v>
      </c>
      <c r="C11" s="391">
        <f aca="true" t="shared" si="0" ref="C11:Q11">SUM(C12:C13)</f>
        <v>0</v>
      </c>
      <c r="D11" s="391">
        <f t="shared" si="0"/>
        <v>0</v>
      </c>
      <c r="E11" s="391">
        <f t="shared" si="0"/>
        <v>0</v>
      </c>
      <c r="F11" s="391">
        <f t="shared" si="0"/>
        <v>0</v>
      </c>
      <c r="G11" s="391">
        <f t="shared" si="0"/>
        <v>0</v>
      </c>
      <c r="H11" s="391">
        <f t="shared" si="0"/>
        <v>0</v>
      </c>
      <c r="I11" s="391">
        <f t="shared" si="0"/>
        <v>0</v>
      </c>
      <c r="J11" s="391">
        <f aca="true" t="shared" si="1" ref="J11:P11">SUM(J12:J12)</f>
        <v>0</v>
      </c>
      <c r="K11" s="391">
        <f t="shared" si="1"/>
        <v>0</v>
      </c>
      <c r="L11" s="391">
        <f t="shared" si="1"/>
        <v>0</v>
      </c>
      <c r="M11" s="391">
        <f t="shared" si="1"/>
        <v>0</v>
      </c>
      <c r="N11" s="391">
        <f t="shared" si="1"/>
        <v>0</v>
      </c>
      <c r="O11" s="391">
        <f t="shared" si="1"/>
        <v>0</v>
      </c>
      <c r="P11" s="391">
        <f t="shared" si="1"/>
        <v>0</v>
      </c>
      <c r="Q11" s="391">
        <f t="shared" si="0"/>
        <v>0</v>
      </c>
      <c r="R11" s="279">
        <f>+R12+R13</f>
        <v>0</v>
      </c>
      <c r="S11" s="118"/>
      <c r="T11" s="118"/>
    </row>
    <row r="12" spans="1:19" ht="13.5">
      <c r="A12" s="385">
        <v>1001</v>
      </c>
      <c r="B12" s="385" t="s">
        <v>69</v>
      </c>
      <c r="C12" s="277">
        <v>0</v>
      </c>
      <c r="D12" s="277">
        <v>0</v>
      </c>
      <c r="E12" s="277">
        <v>0</v>
      </c>
      <c r="F12" s="277">
        <v>0</v>
      </c>
      <c r="G12" s="277">
        <v>0</v>
      </c>
      <c r="H12" s="277">
        <v>0</v>
      </c>
      <c r="I12" s="277">
        <v>0</v>
      </c>
      <c r="J12" s="277">
        <f>'POA-02'!J15/360*50</f>
        <v>0</v>
      </c>
      <c r="K12" s="277">
        <f>'POA-02'!J15/360*20</f>
        <v>0</v>
      </c>
      <c r="L12" s="277">
        <f>'POA-02'!J15/360*60</f>
        <v>0</v>
      </c>
      <c r="M12" s="277">
        <f>'POA-02'!J15/360*70</f>
        <v>0</v>
      </c>
      <c r="N12" s="277">
        <f>'POA-02'!J15/360*70</f>
        <v>0</v>
      </c>
      <c r="O12" s="277">
        <f>'POA-02'!J15/360*60</f>
        <v>0</v>
      </c>
      <c r="P12" s="277">
        <f>'POA-02'!J15/360*30</f>
        <v>0</v>
      </c>
      <c r="Q12" s="277">
        <f>'POA-02'!J16/360*75</f>
        <v>0</v>
      </c>
      <c r="R12" s="279">
        <f>SUM(C12:Q12)</f>
        <v>0</v>
      </c>
      <c r="S12" s="118"/>
    </row>
    <row r="13" spans="1:19" ht="13.5">
      <c r="A13" s="385">
        <v>1002</v>
      </c>
      <c r="B13" s="385" t="s">
        <v>70</v>
      </c>
      <c r="C13" s="398"/>
      <c r="D13" s="277"/>
      <c r="E13" s="277"/>
      <c r="F13" s="277"/>
      <c r="G13" s="277"/>
      <c r="H13" s="277"/>
      <c r="I13" s="277"/>
      <c r="J13" s="398"/>
      <c r="K13" s="398"/>
      <c r="L13" s="398"/>
      <c r="M13" s="398"/>
      <c r="N13" s="398"/>
      <c r="O13" s="398"/>
      <c r="P13" s="398"/>
      <c r="Q13" s="395"/>
      <c r="R13" s="279">
        <f>SUM(D13:Q13)</f>
        <v>0</v>
      </c>
      <c r="S13" s="118"/>
    </row>
    <row r="14" spans="1:19" ht="13.5">
      <c r="A14" s="386">
        <v>2000</v>
      </c>
      <c r="B14" s="385" t="s">
        <v>71</v>
      </c>
      <c r="C14" s="279">
        <f>+C15+C16+C20+C21+C25+C28+C32+C33+C34+C35+C36+C37+C38+C39+C40+C43+C44</f>
        <v>0</v>
      </c>
      <c r="D14" s="279">
        <f aca="true" t="shared" si="2" ref="D14:R14">+D15+D16+D20+D21+D25+D28+D32+D33+D34+D35+D36+D37+D38+D39+D40+D43+D44</f>
        <v>0</v>
      </c>
      <c r="E14" s="279">
        <f t="shared" si="2"/>
        <v>0</v>
      </c>
      <c r="F14" s="279">
        <f t="shared" si="2"/>
        <v>0</v>
      </c>
      <c r="G14" s="279">
        <f t="shared" si="2"/>
        <v>0</v>
      </c>
      <c r="H14" s="279">
        <f t="shared" si="2"/>
        <v>0</v>
      </c>
      <c r="I14" s="279">
        <f t="shared" si="2"/>
        <v>0</v>
      </c>
      <c r="J14" s="279">
        <f t="shared" si="2"/>
        <v>0</v>
      </c>
      <c r="K14" s="279">
        <f t="shared" si="2"/>
        <v>0</v>
      </c>
      <c r="L14" s="279">
        <f t="shared" si="2"/>
        <v>0</v>
      </c>
      <c r="M14" s="279">
        <f t="shared" si="2"/>
        <v>0</v>
      </c>
      <c r="N14" s="279">
        <f t="shared" si="2"/>
        <v>0</v>
      </c>
      <c r="O14" s="279">
        <f t="shared" si="2"/>
        <v>0</v>
      </c>
      <c r="P14" s="279">
        <f t="shared" si="2"/>
        <v>0</v>
      </c>
      <c r="Q14" s="279">
        <f t="shared" si="2"/>
        <v>0</v>
      </c>
      <c r="R14" s="279">
        <f t="shared" si="2"/>
        <v>0</v>
      </c>
      <c r="S14" s="118"/>
    </row>
    <row r="15" spans="1:19" ht="13.5">
      <c r="A15" s="385">
        <v>2001</v>
      </c>
      <c r="B15" s="385" t="s">
        <v>72</v>
      </c>
      <c r="C15" s="277">
        <v>0</v>
      </c>
      <c r="D15" s="277"/>
      <c r="E15" s="399"/>
      <c r="F15" s="277"/>
      <c r="G15" s="277">
        <v>0</v>
      </c>
      <c r="H15" s="277"/>
      <c r="I15" s="277">
        <v>0</v>
      </c>
      <c r="J15" s="277">
        <v>0</v>
      </c>
      <c r="K15" s="277">
        <v>0</v>
      </c>
      <c r="L15" s="277">
        <v>0</v>
      </c>
      <c r="M15" s="277"/>
      <c r="N15" s="277">
        <v>0</v>
      </c>
      <c r="O15" s="277">
        <v>0</v>
      </c>
      <c r="P15" s="277">
        <v>0</v>
      </c>
      <c r="Q15" s="277">
        <v>0</v>
      </c>
      <c r="R15" s="279">
        <f aca="true" t="shared" si="3" ref="R15:R40">SUM(C15:Q15)</f>
        <v>0</v>
      </c>
      <c r="S15" s="118"/>
    </row>
    <row r="16" spans="1:19" ht="13.5">
      <c r="A16" s="385">
        <v>2002</v>
      </c>
      <c r="B16" s="385" t="s">
        <v>157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9">
        <f t="shared" si="3"/>
        <v>0</v>
      </c>
      <c r="S16" s="118"/>
    </row>
    <row r="17" spans="1:19" ht="13.5">
      <c r="A17" s="385" t="s">
        <v>74</v>
      </c>
      <c r="B17" s="385" t="s">
        <v>75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9">
        <f t="shared" si="3"/>
        <v>0</v>
      </c>
      <c r="S17" s="118"/>
    </row>
    <row r="18" spans="1:19" ht="13.5">
      <c r="A18" s="385" t="s">
        <v>76</v>
      </c>
      <c r="B18" s="385" t="s">
        <v>77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9">
        <f t="shared" si="3"/>
        <v>0</v>
      </c>
      <c r="S18" s="118"/>
    </row>
    <row r="19" spans="1:19" ht="13.5">
      <c r="A19" s="385" t="s">
        <v>78</v>
      </c>
      <c r="B19" s="385" t="s">
        <v>79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9">
        <f t="shared" si="3"/>
        <v>0</v>
      </c>
      <c r="S19" s="118"/>
    </row>
    <row r="20" spans="1:19" ht="25.5">
      <c r="A20" s="385">
        <v>2003</v>
      </c>
      <c r="B20" s="387" t="s">
        <v>80</v>
      </c>
      <c r="C20" s="277">
        <v>0</v>
      </c>
      <c r="D20" s="277"/>
      <c r="E20" s="277">
        <v>0</v>
      </c>
      <c r="F20" s="277">
        <v>0</v>
      </c>
      <c r="G20" s="277"/>
      <c r="H20" s="277">
        <v>0</v>
      </c>
      <c r="I20" s="277"/>
      <c r="J20" s="277"/>
      <c r="K20" s="277"/>
      <c r="L20" s="277"/>
      <c r="M20" s="277"/>
      <c r="N20" s="277"/>
      <c r="O20" s="277"/>
      <c r="P20" s="277"/>
      <c r="Q20" s="277"/>
      <c r="R20" s="279">
        <f t="shared" si="3"/>
        <v>0</v>
      </c>
      <c r="S20" s="118"/>
    </row>
    <row r="21" spans="1:19" ht="13.5">
      <c r="A21" s="385">
        <v>2004</v>
      </c>
      <c r="B21" s="385" t="s">
        <v>81</v>
      </c>
      <c r="C21" s="277">
        <v>0</v>
      </c>
      <c r="D21" s="277">
        <v>0</v>
      </c>
      <c r="E21" s="277">
        <v>0</v>
      </c>
      <c r="F21" s="277">
        <v>0</v>
      </c>
      <c r="G21" s="277">
        <v>0</v>
      </c>
      <c r="H21" s="277">
        <v>0</v>
      </c>
      <c r="I21" s="277">
        <v>0</v>
      </c>
      <c r="J21" s="277">
        <v>0</v>
      </c>
      <c r="K21" s="277">
        <v>0</v>
      </c>
      <c r="L21" s="277">
        <v>0</v>
      </c>
      <c r="M21" s="277">
        <v>0</v>
      </c>
      <c r="N21" s="277">
        <v>0</v>
      </c>
      <c r="O21" s="277">
        <v>0</v>
      </c>
      <c r="P21" s="277">
        <v>0</v>
      </c>
      <c r="Q21" s="277">
        <v>0</v>
      </c>
      <c r="R21" s="279">
        <f t="shared" si="3"/>
        <v>0</v>
      </c>
      <c r="S21" s="118"/>
    </row>
    <row r="22" spans="1:19" ht="13.5">
      <c r="A22" s="385" t="s">
        <v>82</v>
      </c>
      <c r="B22" s="385" t="s">
        <v>83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9">
        <f t="shared" si="3"/>
        <v>0</v>
      </c>
      <c r="S22" s="118"/>
    </row>
    <row r="23" spans="1:19" ht="13.5">
      <c r="A23" s="385" t="s">
        <v>84</v>
      </c>
      <c r="B23" s="385" t="s">
        <v>85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9">
        <f t="shared" si="3"/>
        <v>0</v>
      </c>
      <c r="S23" s="118"/>
    </row>
    <row r="24" spans="1:19" ht="13.5">
      <c r="A24" s="385" t="s">
        <v>86</v>
      </c>
      <c r="B24" s="385" t="s">
        <v>87</v>
      </c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9">
        <f t="shared" si="3"/>
        <v>0</v>
      </c>
      <c r="S24" s="118"/>
    </row>
    <row r="25" spans="1:19" ht="13.5">
      <c r="A25" s="385">
        <v>2005</v>
      </c>
      <c r="B25" s="385" t="s">
        <v>88</v>
      </c>
      <c r="C25" s="277">
        <v>0</v>
      </c>
      <c r="D25" s="277">
        <v>0</v>
      </c>
      <c r="E25" s="277">
        <v>0</v>
      </c>
      <c r="F25" s="277">
        <v>0</v>
      </c>
      <c r="G25" s="277">
        <v>0</v>
      </c>
      <c r="H25" s="277">
        <v>0</v>
      </c>
      <c r="I25" s="277">
        <v>0</v>
      </c>
      <c r="J25" s="277">
        <v>0</v>
      </c>
      <c r="K25" s="277">
        <v>0</v>
      </c>
      <c r="L25" s="277">
        <v>0</v>
      </c>
      <c r="M25" s="277">
        <v>0</v>
      </c>
      <c r="N25" s="277">
        <v>0</v>
      </c>
      <c r="O25" s="277">
        <v>0</v>
      </c>
      <c r="P25" s="277">
        <v>0</v>
      </c>
      <c r="Q25" s="277">
        <v>0</v>
      </c>
      <c r="R25" s="279">
        <f t="shared" si="3"/>
        <v>0</v>
      </c>
      <c r="S25" s="118"/>
    </row>
    <row r="26" spans="1:19" ht="13.5">
      <c r="A26" s="385" t="s">
        <v>89</v>
      </c>
      <c r="B26" s="385" t="s">
        <v>90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9">
        <f t="shared" si="3"/>
        <v>0</v>
      </c>
      <c r="S26" s="118"/>
    </row>
    <row r="27" spans="1:19" ht="13.5">
      <c r="A27" s="385" t="s">
        <v>91</v>
      </c>
      <c r="B27" s="385" t="s">
        <v>92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9">
        <f t="shared" si="3"/>
        <v>0</v>
      </c>
      <c r="S27" s="118"/>
    </row>
    <row r="28" spans="1:19" ht="13.5">
      <c r="A28" s="385">
        <v>2006</v>
      </c>
      <c r="B28" s="385" t="s">
        <v>93</v>
      </c>
      <c r="C28" s="279">
        <f>SUM(C29:C31)</f>
        <v>0</v>
      </c>
      <c r="D28" s="279">
        <f aca="true" t="shared" si="4" ref="D28:J28">SUM(D29:D31)</f>
        <v>0</v>
      </c>
      <c r="E28" s="279">
        <f t="shared" si="4"/>
        <v>0</v>
      </c>
      <c r="F28" s="279">
        <f t="shared" si="4"/>
        <v>0</v>
      </c>
      <c r="G28" s="279">
        <f t="shared" si="4"/>
        <v>0</v>
      </c>
      <c r="H28" s="279">
        <f t="shared" si="4"/>
        <v>0</v>
      </c>
      <c r="I28" s="279">
        <f t="shared" si="4"/>
        <v>0</v>
      </c>
      <c r="J28" s="279">
        <f t="shared" si="4"/>
        <v>0</v>
      </c>
      <c r="K28" s="279">
        <f aca="true" t="shared" si="5" ref="K28:Q28">SUM(K29:K31)</f>
        <v>0</v>
      </c>
      <c r="L28" s="279">
        <f t="shared" si="5"/>
        <v>0</v>
      </c>
      <c r="M28" s="279">
        <f t="shared" si="5"/>
        <v>0</v>
      </c>
      <c r="N28" s="279">
        <f t="shared" si="5"/>
        <v>0</v>
      </c>
      <c r="O28" s="279">
        <f t="shared" si="5"/>
        <v>0</v>
      </c>
      <c r="P28" s="279">
        <f t="shared" si="5"/>
        <v>0</v>
      </c>
      <c r="Q28" s="279">
        <f t="shared" si="5"/>
        <v>0</v>
      </c>
      <c r="R28" s="279">
        <f t="shared" si="3"/>
        <v>0</v>
      </c>
      <c r="S28" s="118"/>
    </row>
    <row r="29" spans="1:19" ht="13.5">
      <c r="A29" s="385" t="s">
        <v>94</v>
      </c>
      <c r="B29" s="385" t="s">
        <v>95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9">
        <f t="shared" si="3"/>
        <v>0</v>
      </c>
      <c r="S29" s="118"/>
    </row>
    <row r="30" spans="1:19" ht="25.5">
      <c r="A30" s="385" t="s">
        <v>96</v>
      </c>
      <c r="B30" s="387" t="s">
        <v>151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9">
        <f t="shared" si="3"/>
        <v>0</v>
      </c>
      <c r="S30" s="118"/>
    </row>
    <row r="31" spans="1:19" ht="13.5">
      <c r="A31" s="385" t="s">
        <v>97</v>
      </c>
      <c r="B31" s="385" t="s">
        <v>98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9">
        <f t="shared" si="3"/>
        <v>0</v>
      </c>
      <c r="S31" s="118"/>
    </row>
    <row r="32" spans="1:19" ht="13.5">
      <c r="A32" s="385">
        <v>2007</v>
      </c>
      <c r="B32" s="387" t="s">
        <v>156</v>
      </c>
      <c r="C32" s="277">
        <v>0</v>
      </c>
      <c r="D32" s="274"/>
      <c r="E32" s="277">
        <v>0</v>
      </c>
      <c r="F32" s="277"/>
      <c r="G32" s="277">
        <v>0</v>
      </c>
      <c r="H32" s="277">
        <v>0</v>
      </c>
      <c r="I32" s="277"/>
      <c r="J32" s="277"/>
      <c r="K32" s="277"/>
      <c r="L32" s="277"/>
      <c r="M32" s="277"/>
      <c r="N32" s="277"/>
      <c r="O32" s="277"/>
      <c r="P32" s="277"/>
      <c r="Q32" s="277"/>
      <c r="R32" s="279">
        <f t="shared" si="3"/>
        <v>0</v>
      </c>
      <c r="S32" s="118"/>
    </row>
    <row r="33" spans="1:20" ht="25.5">
      <c r="A33" s="385">
        <v>2008</v>
      </c>
      <c r="B33" s="387" t="s">
        <v>100</v>
      </c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395"/>
      <c r="Q33" s="277"/>
      <c r="R33" s="279">
        <f t="shared" si="3"/>
        <v>0</v>
      </c>
      <c r="S33" s="118"/>
      <c r="T33" s="118"/>
    </row>
    <row r="34" spans="1:19" ht="13.5">
      <c r="A34" s="385">
        <v>2009</v>
      </c>
      <c r="B34" s="385" t="s">
        <v>101</v>
      </c>
      <c r="C34" s="277">
        <v>0</v>
      </c>
      <c r="D34" s="277">
        <v>0</v>
      </c>
      <c r="E34" s="277">
        <v>0</v>
      </c>
      <c r="F34" s="277">
        <v>0</v>
      </c>
      <c r="G34" s="277">
        <v>0</v>
      </c>
      <c r="H34" s="277">
        <v>0</v>
      </c>
      <c r="I34" s="277">
        <v>0</v>
      </c>
      <c r="J34" s="277">
        <v>0</v>
      </c>
      <c r="K34" s="277">
        <v>0</v>
      </c>
      <c r="L34" s="277">
        <v>0</v>
      </c>
      <c r="M34" s="277">
        <v>0</v>
      </c>
      <c r="N34" s="277">
        <v>0</v>
      </c>
      <c r="O34" s="277">
        <v>0</v>
      </c>
      <c r="P34" s="277">
        <v>0</v>
      </c>
      <c r="Q34" s="277">
        <v>0</v>
      </c>
      <c r="R34" s="279">
        <f t="shared" si="3"/>
        <v>0</v>
      </c>
      <c r="S34" s="118"/>
    </row>
    <row r="35" spans="1:19" ht="25.5">
      <c r="A35" s="385">
        <v>2010</v>
      </c>
      <c r="B35" s="387" t="s">
        <v>102</v>
      </c>
      <c r="C35" s="277">
        <v>0</v>
      </c>
      <c r="D35" s="277">
        <v>0</v>
      </c>
      <c r="E35" s="277">
        <v>0</v>
      </c>
      <c r="F35" s="277">
        <v>0</v>
      </c>
      <c r="G35" s="277">
        <v>0</v>
      </c>
      <c r="H35" s="277">
        <v>0</v>
      </c>
      <c r="I35" s="277">
        <v>0</v>
      </c>
      <c r="J35" s="277">
        <v>0</v>
      </c>
      <c r="K35" s="277">
        <v>0</v>
      </c>
      <c r="L35" s="277">
        <v>0</v>
      </c>
      <c r="M35" s="277">
        <v>0</v>
      </c>
      <c r="N35" s="277">
        <v>0</v>
      </c>
      <c r="O35" s="277">
        <v>0</v>
      </c>
      <c r="P35" s="277">
        <v>0</v>
      </c>
      <c r="Q35" s="277">
        <v>0</v>
      </c>
      <c r="R35" s="279">
        <f t="shared" si="3"/>
        <v>0</v>
      </c>
      <c r="S35" s="118"/>
    </row>
    <row r="36" spans="1:19" ht="13.5">
      <c r="A36" s="385">
        <v>2011</v>
      </c>
      <c r="B36" s="385" t="s">
        <v>103</v>
      </c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9">
        <f t="shared" si="3"/>
        <v>0</v>
      </c>
      <c r="S36" s="118"/>
    </row>
    <row r="37" spans="1:19" ht="25.5">
      <c r="A37" s="385">
        <v>2012</v>
      </c>
      <c r="B37" s="387" t="s">
        <v>104</v>
      </c>
      <c r="C37" s="277">
        <v>0</v>
      </c>
      <c r="D37" s="277"/>
      <c r="E37" s="277">
        <v>0</v>
      </c>
      <c r="F37" s="277">
        <v>0</v>
      </c>
      <c r="G37" s="277"/>
      <c r="H37" s="277">
        <v>0</v>
      </c>
      <c r="I37" s="277">
        <v>0</v>
      </c>
      <c r="J37" s="277">
        <v>0</v>
      </c>
      <c r="K37" s="277">
        <v>0</v>
      </c>
      <c r="L37" s="277">
        <v>0</v>
      </c>
      <c r="M37" s="277">
        <v>0</v>
      </c>
      <c r="N37" s="277">
        <v>0</v>
      </c>
      <c r="O37" s="277">
        <v>0</v>
      </c>
      <c r="P37" s="277">
        <v>0</v>
      </c>
      <c r="Q37" s="277">
        <v>0</v>
      </c>
      <c r="R37" s="279">
        <f t="shared" si="3"/>
        <v>0</v>
      </c>
      <c r="S37" s="118"/>
    </row>
    <row r="38" spans="1:19" ht="13.5">
      <c r="A38" s="385">
        <v>2013</v>
      </c>
      <c r="B38" s="385" t="s">
        <v>105</v>
      </c>
      <c r="C38" s="277">
        <v>0</v>
      </c>
      <c r="D38" s="277"/>
      <c r="E38" s="277">
        <v>0</v>
      </c>
      <c r="F38" s="277">
        <v>0</v>
      </c>
      <c r="G38" s="277">
        <v>0</v>
      </c>
      <c r="H38" s="277">
        <v>0</v>
      </c>
      <c r="I38" s="277">
        <v>0</v>
      </c>
      <c r="J38" s="277">
        <v>0</v>
      </c>
      <c r="K38" s="277">
        <v>0</v>
      </c>
      <c r="L38" s="277">
        <v>0</v>
      </c>
      <c r="M38" s="277">
        <v>0</v>
      </c>
      <c r="N38" s="277">
        <v>0</v>
      </c>
      <c r="O38" s="277">
        <v>0</v>
      </c>
      <c r="P38" s="277">
        <v>0</v>
      </c>
      <c r="Q38" s="277">
        <v>0</v>
      </c>
      <c r="R38" s="279">
        <f t="shared" si="3"/>
        <v>0</v>
      </c>
      <c r="S38" s="118"/>
    </row>
    <row r="39" spans="1:19" ht="13.5">
      <c r="A39" s="385">
        <v>2014</v>
      </c>
      <c r="B39" s="385" t="s">
        <v>106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9">
        <f t="shared" si="3"/>
        <v>0</v>
      </c>
      <c r="S39" s="118"/>
    </row>
    <row r="40" spans="1:19" ht="13.5">
      <c r="A40" s="385">
        <v>2015</v>
      </c>
      <c r="B40" s="385" t="s">
        <v>107</v>
      </c>
      <c r="C40" s="270"/>
      <c r="D40" s="277"/>
      <c r="E40" s="277"/>
      <c r="F40" s="399">
        <f>+F41+F42</f>
        <v>0</v>
      </c>
      <c r="G40" s="277"/>
      <c r="H40" s="277"/>
      <c r="I40" s="277"/>
      <c r="J40" s="277">
        <v>0</v>
      </c>
      <c r="K40" s="277">
        <v>0</v>
      </c>
      <c r="L40" s="277">
        <v>0</v>
      </c>
      <c r="M40" s="277">
        <v>0</v>
      </c>
      <c r="N40" s="277">
        <v>0</v>
      </c>
      <c r="O40" s="277">
        <v>0</v>
      </c>
      <c r="P40" s="277">
        <v>0</v>
      </c>
      <c r="Q40" s="277">
        <v>0</v>
      </c>
      <c r="R40" s="279">
        <f t="shared" si="3"/>
        <v>0</v>
      </c>
      <c r="S40" s="118"/>
    </row>
    <row r="41" spans="1:19" ht="13.5">
      <c r="A41" s="385" t="s">
        <v>108</v>
      </c>
      <c r="B41" s="385" t="s">
        <v>109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9"/>
      <c r="S41" s="118"/>
    </row>
    <row r="42" spans="1:19" ht="13.5">
      <c r="A42" s="385" t="s">
        <v>110</v>
      </c>
      <c r="B42" s="385" t="s">
        <v>111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9">
        <f aca="true" t="shared" si="6" ref="R42:R49">SUM(C42:Q42)</f>
        <v>0</v>
      </c>
      <c r="S42" s="118"/>
    </row>
    <row r="43" spans="1:19" ht="13.5">
      <c r="A43" s="385">
        <v>2016</v>
      </c>
      <c r="B43" s="385" t="s">
        <v>112</v>
      </c>
      <c r="C43" s="277">
        <v>0</v>
      </c>
      <c r="D43" s="277">
        <v>0</v>
      </c>
      <c r="E43" s="277">
        <v>0</v>
      </c>
      <c r="F43" s="277">
        <v>0</v>
      </c>
      <c r="G43" s="277"/>
      <c r="H43" s="277">
        <v>0</v>
      </c>
      <c r="I43" s="277"/>
      <c r="J43" s="277"/>
      <c r="K43" s="277"/>
      <c r="L43" s="277"/>
      <c r="M43" s="277"/>
      <c r="N43" s="277"/>
      <c r="O43" s="277"/>
      <c r="P43" s="277"/>
      <c r="Q43" s="277"/>
      <c r="R43" s="279">
        <f t="shared" si="6"/>
        <v>0</v>
      </c>
      <c r="S43" s="118"/>
    </row>
    <row r="44" spans="1:19" ht="13.5">
      <c r="A44" s="385">
        <v>2017</v>
      </c>
      <c r="B44" s="385" t="s">
        <v>113</v>
      </c>
      <c r="C44" s="277">
        <v>0</v>
      </c>
      <c r="D44" s="277">
        <v>0</v>
      </c>
      <c r="E44" s="277">
        <v>0</v>
      </c>
      <c r="F44" s="277">
        <v>0</v>
      </c>
      <c r="G44" s="277">
        <v>0</v>
      </c>
      <c r="H44" s="277">
        <v>0</v>
      </c>
      <c r="I44" s="277">
        <v>0</v>
      </c>
      <c r="J44" s="277">
        <v>0</v>
      </c>
      <c r="K44" s="277">
        <v>0</v>
      </c>
      <c r="L44" s="277">
        <v>0</v>
      </c>
      <c r="M44" s="277">
        <v>0</v>
      </c>
      <c r="N44" s="277">
        <v>0</v>
      </c>
      <c r="O44" s="277">
        <v>0</v>
      </c>
      <c r="P44" s="277">
        <v>0</v>
      </c>
      <c r="Q44" s="277">
        <v>0</v>
      </c>
      <c r="R44" s="279">
        <f t="shared" si="6"/>
        <v>0</v>
      </c>
      <c r="S44" s="118"/>
    </row>
    <row r="45" spans="1:19" ht="13.5">
      <c r="A45" s="386">
        <v>3000</v>
      </c>
      <c r="B45" s="385" t="s">
        <v>114</v>
      </c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>
        <f t="shared" si="6"/>
        <v>0</v>
      </c>
      <c r="S45" s="118"/>
    </row>
    <row r="46" spans="1:20" ht="13.5">
      <c r="A46" s="386">
        <v>4000</v>
      </c>
      <c r="B46" s="385" t="s">
        <v>115</v>
      </c>
      <c r="C46" s="273">
        <v>30000000</v>
      </c>
      <c r="D46" s="275">
        <v>106800000</v>
      </c>
      <c r="E46" s="277">
        <v>30000000</v>
      </c>
      <c r="F46" s="276">
        <v>0</v>
      </c>
      <c r="G46" s="277">
        <v>100000000</v>
      </c>
      <c r="H46" s="277">
        <v>600000000</v>
      </c>
      <c r="I46" s="276">
        <v>0</v>
      </c>
      <c r="J46" s="277">
        <v>30000000</v>
      </c>
      <c r="K46" s="277">
        <v>0</v>
      </c>
      <c r="L46" s="277">
        <v>20000000</v>
      </c>
      <c r="M46" s="277">
        <v>0</v>
      </c>
      <c r="N46" s="277">
        <v>0</v>
      </c>
      <c r="O46" s="277">
        <v>0</v>
      </c>
      <c r="P46" s="276"/>
      <c r="Q46" s="277">
        <v>8000000</v>
      </c>
      <c r="R46" s="278">
        <f t="shared" si="6"/>
        <v>924800000</v>
      </c>
      <c r="S46" s="118"/>
      <c r="T46" s="118"/>
    </row>
    <row r="47" spans="1:19" ht="13.5">
      <c r="A47" s="386">
        <v>5000</v>
      </c>
      <c r="B47" s="385" t="s">
        <v>116</v>
      </c>
      <c r="C47" s="276"/>
      <c r="D47" s="276"/>
      <c r="E47" s="270">
        <v>0</v>
      </c>
      <c r="F47" s="277">
        <v>20000000</v>
      </c>
      <c r="G47" s="277">
        <v>0</v>
      </c>
      <c r="H47" s="388"/>
      <c r="I47" s="277">
        <v>120000000</v>
      </c>
      <c r="J47" s="277">
        <v>0</v>
      </c>
      <c r="K47" s="277">
        <v>10000000</v>
      </c>
      <c r="L47" s="277">
        <v>0</v>
      </c>
      <c r="M47" s="277">
        <v>50000000</v>
      </c>
      <c r="N47" s="277">
        <v>12000000</v>
      </c>
      <c r="O47" s="277">
        <v>30000000</v>
      </c>
      <c r="P47" s="277">
        <v>33200000</v>
      </c>
      <c r="Q47" s="277">
        <v>0</v>
      </c>
      <c r="R47" s="278">
        <f t="shared" si="6"/>
        <v>275200000</v>
      </c>
      <c r="S47" s="118"/>
    </row>
    <row r="48" spans="1:19" ht="13.5">
      <c r="A48" s="386">
        <v>6000</v>
      </c>
      <c r="B48" s="385" t="s">
        <v>117</v>
      </c>
      <c r="C48" s="278"/>
      <c r="D48" s="278">
        <v>0</v>
      </c>
      <c r="E48" s="279">
        <v>0</v>
      </c>
      <c r="F48" s="279">
        <v>0</v>
      </c>
      <c r="G48" s="279">
        <v>0</v>
      </c>
      <c r="H48" s="279">
        <v>0</v>
      </c>
      <c r="I48" s="279">
        <v>0</v>
      </c>
      <c r="J48" s="279">
        <v>0</v>
      </c>
      <c r="K48" s="279">
        <v>0</v>
      </c>
      <c r="L48" s="279">
        <v>0</v>
      </c>
      <c r="M48" s="279">
        <v>0</v>
      </c>
      <c r="N48" s="279">
        <v>0</v>
      </c>
      <c r="O48" s="279">
        <v>0</v>
      </c>
      <c r="P48" s="279">
        <v>0</v>
      </c>
      <c r="Q48" s="279">
        <v>0</v>
      </c>
      <c r="R48" s="279">
        <f t="shared" si="6"/>
        <v>0</v>
      </c>
      <c r="S48" s="118"/>
    </row>
    <row r="49" spans="1:19" ht="13.5">
      <c r="A49" s="386">
        <v>7000</v>
      </c>
      <c r="B49" s="385" t="s">
        <v>118</v>
      </c>
      <c r="C49" s="278"/>
      <c r="D49" s="278"/>
      <c r="E49" s="279">
        <v>0</v>
      </c>
      <c r="F49" s="278"/>
      <c r="G49" s="279">
        <v>0</v>
      </c>
      <c r="H49" s="278"/>
      <c r="I49" s="279">
        <v>0</v>
      </c>
      <c r="J49" s="279">
        <v>0</v>
      </c>
      <c r="K49" s="279">
        <v>0</v>
      </c>
      <c r="L49" s="279">
        <v>0</v>
      </c>
      <c r="M49" s="279">
        <v>0</v>
      </c>
      <c r="N49" s="279">
        <v>0</v>
      </c>
      <c r="O49" s="279">
        <v>0</v>
      </c>
      <c r="P49" s="279">
        <v>0</v>
      </c>
      <c r="Q49" s="279">
        <v>0</v>
      </c>
      <c r="R49" s="279">
        <f t="shared" si="6"/>
        <v>0</v>
      </c>
      <c r="S49" s="118"/>
    </row>
    <row r="50" spans="1:19" ht="13.5">
      <c r="A50" s="389"/>
      <c r="B50" s="389" t="s">
        <v>31</v>
      </c>
      <c r="C50" s="272">
        <f aca="true" t="shared" si="7" ref="C50:R50">+C11+C14+C45+C46+C47+C48+C49</f>
        <v>30000000</v>
      </c>
      <c r="D50" s="272">
        <f t="shared" si="7"/>
        <v>106800000</v>
      </c>
      <c r="E50" s="272">
        <f t="shared" si="7"/>
        <v>30000000</v>
      </c>
      <c r="F50" s="272">
        <f t="shared" si="7"/>
        <v>20000000</v>
      </c>
      <c r="G50" s="272">
        <f t="shared" si="7"/>
        <v>100000000</v>
      </c>
      <c r="H50" s="272">
        <f t="shared" si="7"/>
        <v>600000000</v>
      </c>
      <c r="I50" s="272">
        <f t="shared" si="7"/>
        <v>120000000</v>
      </c>
      <c r="J50" s="272">
        <f t="shared" si="7"/>
        <v>30000000</v>
      </c>
      <c r="K50" s="272">
        <f t="shared" si="7"/>
        <v>10000000</v>
      </c>
      <c r="L50" s="272">
        <f t="shared" si="7"/>
        <v>20000000</v>
      </c>
      <c r="M50" s="272">
        <f t="shared" si="7"/>
        <v>50000000</v>
      </c>
      <c r="N50" s="272">
        <f t="shared" si="7"/>
        <v>12000000</v>
      </c>
      <c r="O50" s="272">
        <f t="shared" si="7"/>
        <v>30000000</v>
      </c>
      <c r="P50" s="272">
        <f t="shared" si="7"/>
        <v>33200000</v>
      </c>
      <c r="Q50" s="272">
        <f t="shared" si="7"/>
        <v>8000000</v>
      </c>
      <c r="R50" s="271">
        <f t="shared" si="7"/>
        <v>1200000000</v>
      </c>
      <c r="S50" s="118"/>
    </row>
    <row r="51" spans="1:19" ht="12.75">
      <c r="A51" s="507"/>
      <c r="B51" s="507"/>
      <c r="C51" s="507"/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2"/>
      <c r="S51" s="118"/>
    </row>
    <row r="52" spans="1:18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54"/>
    </row>
    <row r="53" ht="12.75">
      <c r="R53" s="142"/>
    </row>
    <row r="54" ht="12.75">
      <c r="R54" s="118"/>
    </row>
    <row r="56" ht="12.75">
      <c r="R56" s="118"/>
    </row>
  </sheetData>
  <sheetProtection/>
  <mergeCells count="15">
    <mergeCell ref="I4:J4"/>
    <mergeCell ref="C5:E5"/>
    <mergeCell ref="F5:H5"/>
    <mergeCell ref="A51:Q51"/>
    <mergeCell ref="A7:Q7"/>
    <mergeCell ref="A8:R8"/>
    <mergeCell ref="A9:A10"/>
    <mergeCell ref="B9:B10"/>
    <mergeCell ref="R9:R10"/>
    <mergeCell ref="C9:Q9"/>
    <mergeCell ref="A6:B6"/>
    <mergeCell ref="C6:E6"/>
    <mergeCell ref="F6:H6"/>
    <mergeCell ref="A1:B5"/>
    <mergeCell ref="C1:H4"/>
  </mergeCells>
  <printOptions horizontalCentered="1" verticalCentered="1"/>
  <pageMargins left="0.65" right="0.59" top="0.76" bottom="0.984251968503937" header="0.17" footer="0"/>
  <pageSetup horizontalDpi="600" verticalDpi="600" orientation="landscape" paperSize="14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CORPOGUAJIRA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PEDRO MEJIA</cp:lastModifiedBy>
  <cp:lastPrinted>2010-03-15T20:51:41Z</cp:lastPrinted>
  <dcterms:created xsi:type="dcterms:W3CDTF">2004-12-29T19:49:42Z</dcterms:created>
  <dcterms:modified xsi:type="dcterms:W3CDTF">2010-03-15T20:51:49Z</dcterms:modified>
  <cp:category/>
  <cp:version/>
  <cp:contentType/>
  <cp:contentStatus/>
</cp:coreProperties>
</file>